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showInkAnnotation="0" autoCompressPictures="0"/>
  <bookViews>
    <workbookView xWindow="500" yWindow="60" windowWidth="25600" windowHeight="16060" tabRatio="311" firstSheet="2" activeTab="2"/>
  </bookViews>
  <sheets>
    <sheet name="3ºA SOCIALES" sheetId="3" r:id="rId1"/>
    <sheet name="3ºB SOCIALES" sheetId="13" r:id="rId2"/>
    <sheet name="modelo 40 estudiantes" sheetId="16" r:id="rId3"/>
  </sheets>
  <definedNames>
    <definedName name="GradeTable">#REF!</definedName>
    <definedName name="_xlnm.Print_Area" localSheetId="0">'3ºA SOCIALES'!$B$4:$M$41</definedName>
    <definedName name="_xlnm.Print_Area" localSheetId="1">'3ºB SOCIALES'!$B$4:$M$41</definedName>
    <definedName name="_xlnm.Print_Area" localSheetId="2">'modelo 40 estudiantes'!$B$4:$S$52</definedName>
    <definedName name="_xlnm.Print_Titles" localSheetId="0">'3ºA SOCIALES'!$B:$B,'3ºA SOCIALES'!$10:$10</definedName>
    <definedName name="_xlnm.Print_Titles" localSheetId="1">'3ºB SOCIALES'!$B:$B,'3ºB SOCIALES'!$10:$10</definedName>
    <definedName name="_xlnm.Print_Titles" localSheetId="2">'modelo 40 estudiantes'!$B:$B,'modelo 40 estudiantes'!$11:$11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57" i="16" l="1"/>
  <c r="U60" i="16"/>
  <c r="U57" i="16"/>
  <c r="T60" i="16"/>
  <c r="R60" i="16"/>
  <c r="Q60" i="16"/>
  <c r="R57" i="16"/>
  <c r="I61" i="16"/>
  <c r="H61" i="16"/>
  <c r="G62" i="16"/>
  <c r="G61" i="16"/>
  <c r="F61" i="16"/>
  <c r="E61" i="16"/>
  <c r="H60" i="16"/>
  <c r="H59" i="16"/>
  <c r="G60" i="16"/>
  <c r="F60" i="16"/>
  <c r="I60" i="16"/>
  <c r="E60" i="16"/>
  <c r="I59" i="16"/>
  <c r="G59" i="16"/>
  <c r="F59" i="16"/>
  <c r="E59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T26" i="16"/>
  <c r="C26" i="16"/>
  <c r="K26" i="16"/>
  <c r="T27" i="16"/>
  <c r="C27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12" i="16"/>
  <c r="E13" i="16"/>
  <c r="G13" i="16"/>
  <c r="I13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2" i="16"/>
  <c r="C13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Z12" i="16"/>
  <c r="T12" i="16"/>
  <c r="AF12" i="16"/>
  <c r="C12" i="16"/>
  <c r="CK51" i="16"/>
  <c r="CK50" i="16"/>
  <c r="CK49" i="16"/>
  <c r="CK48" i="16"/>
  <c r="CK47" i="16"/>
  <c r="CK46" i="16"/>
  <c r="CK45" i="16"/>
  <c r="CK44" i="16"/>
  <c r="CK43" i="16"/>
  <c r="CK42" i="16"/>
  <c r="CK41" i="16"/>
  <c r="CK40" i="16"/>
  <c r="CK39" i="16"/>
  <c r="CK38" i="16"/>
  <c r="CK37" i="16"/>
  <c r="CK36" i="16"/>
  <c r="CK35" i="16"/>
  <c r="CK34" i="16"/>
  <c r="CK33" i="16"/>
  <c r="CK32" i="16"/>
  <c r="CK31" i="16"/>
  <c r="CK30" i="16"/>
  <c r="CK29" i="16"/>
  <c r="CK28" i="16"/>
  <c r="CK27" i="16"/>
  <c r="CK26" i="16"/>
  <c r="CK25" i="16"/>
  <c r="CK24" i="16"/>
  <c r="CK23" i="16"/>
  <c r="CK22" i="16"/>
  <c r="CK21" i="16"/>
  <c r="CK20" i="16"/>
  <c r="CK19" i="16"/>
  <c r="CK18" i="16"/>
  <c r="CK17" i="16"/>
  <c r="CK16" i="16"/>
  <c r="CK15" i="16"/>
  <c r="CK14" i="16"/>
  <c r="CK13" i="16"/>
  <c r="CK12" i="16"/>
  <c r="CE51" i="16"/>
  <c r="CE50" i="16"/>
  <c r="CE49" i="16"/>
  <c r="CE48" i="16"/>
  <c r="CE47" i="16"/>
  <c r="CE46" i="16"/>
  <c r="CE45" i="16"/>
  <c r="CE44" i="16"/>
  <c r="CE43" i="16"/>
  <c r="CE42" i="16"/>
  <c r="CE41" i="16"/>
  <c r="CE40" i="16"/>
  <c r="CE39" i="16"/>
  <c r="CE38" i="16"/>
  <c r="CE37" i="16"/>
  <c r="CE36" i="16"/>
  <c r="CE35" i="16"/>
  <c r="CE34" i="16"/>
  <c r="CE33" i="16"/>
  <c r="CE32" i="16"/>
  <c r="CE31" i="16"/>
  <c r="CE30" i="16"/>
  <c r="CE29" i="16"/>
  <c r="CE28" i="16"/>
  <c r="CE27" i="16"/>
  <c r="CE26" i="16"/>
  <c r="CE25" i="16"/>
  <c r="CE24" i="16"/>
  <c r="CE23" i="16"/>
  <c r="CE22" i="16"/>
  <c r="CE21" i="16"/>
  <c r="CE20" i="16"/>
  <c r="CE19" i="16"/>
  <c r="CE18" i="16"/>
  <c r="CE17" i="16"/>
  <c r="CE16" i="16"/>
  <c r="CE15" i="16"/>
  <c r="CE14" i="16"/>
  <c r="CE13" i="16"/>
  <c r="CE12" i="16"/>
  <c r="BY51" i="16"/>
  <c r="BY50" i="16"/>
  <c r="BY49" i="16"/>
  <c r="BY48" i="16"/>
  <c r="BY47" i="16"/>
  <c r="BY46" i="16"/>
  <c r="BY45" i="16"/>
  <c r="BY44" i="16"/>
  <c r="BY43" i="16"/>
  <c r="BY42" i="16"/>
  <c r="BY41" i="16"/>
  <c r="BY40" i="16"/>
  <c r="BY39" i="16"/>
  <c r="BY38" i="16"/>
  <c r="BY37" i="16"/>
  <c r="BY36" i="16"/>
  <c r="BY35" i="16"/>
  <c r="BY34" i="16"/>
  <c r="BY33" i="16"/>
  <c r="BY32" i="16"/>
  <c r="BY31" i="16"/>
  <c r="BY30" i="16"/>
  <c r="BY29" i="16"/>
  <c r="BY28" i="16"/>
  <c r="BY27" i="16"/>
  <c r="BY26" i="16"/>
  <c r="BY25" i="16"/>
  <c r="BY24" i="16"/>
  <c r="BY23" i="16"/>
  <c r="BY22" i="16"/>
  <c r="BY21" i="16"/>
  <c r="BY20" i="16"/>
  <c r="BY19" i="16"/>
  <c r="BY18" i="16"/>
  <c r="BY17" i="16"/>
  <c r="BY16" i="16"/>
  <c r="BY15" i="16"/>
  <c r="BY14" i="16"/>
  <c r="BY13" i="16"/>
  <c r="BY12" i="16"/>
  <c r="BR51" i="16"/>
  <c r="BR50" i="16"/>
  <c r="BR49" i="16"/>
  <c r="BR48" i="16"/>
  <c r="BR47" i="16"/>
  <c r="BR46" i="16"/>
  <c r="BR45" i="16"/>
  <c r="BR44" i="16"/>
  <c r="BR43" i="16"/>
  <c r="BR42" i="16"/>
  <c r="BR41" i="16"/>
  <c r="BR40" i="16"/>
  <c r="BR39" i="16"/>
  <c r="BR38" i="16"/>
  <c r="BR37" i="16"/>
  <c r="BR36" i="16"/>
  <c r="BR35" i="16"/>
  <c r="BR34" i="16"/>
  <c r="BR33" i="16"/>
  <c r="BR32" i="16"/>
  <c r="BR31" i="16"/>
  <c r="BR30" i="16"/>
  <c r="BR29" i="16"/>
  <c r="BR28" i="16"/>
  <c r="BR27" i="16"/>
  <c r="BR26" i="16"/>
  <c r="BR25" i="16"/>
  <c r="BR24" i="16"/>
  <c r="BR23" i="16"/>
  <c r="BR22" i="16"/>
  <c r="BR21" i="16"/>
  <c r="BR20" i="16"/>
  <c r="BR19" i="16"/>
  <c r="BR18" i="16"/>
  <c r="BR17" i="16"/>
  <c r="BR16" i="16"/>
  <c r="BR15" i="16"/>
  <c r="BR14" i="16"/>
  <c r="BR13" i="16"/>
  <c r="BR12" i="16"/>
  <c r="BL16" i="16"/>
  <c r="BL51" i="16"/>
  <c r="BL50" i="16"/>
  <c r="BL49" i="16"/>
  <c r="BL48" i="16"/>
  <c r="BL47" i="16"/>
  <c r="BL46" i="16"/>
  <c r="BL45" i="16"/>
  <c r="BL44" i="16"/>
  <c r="BL43" i="16"/>
  <c r="BL42" i="16"/>
  <c r="BL41" i="16"/>
  <c r="BL40" i="16"/>
  <c r="BL39" i="16"/>
  <c r="BL38" i="16"/>
  <c r="BL37" i="16"/>
  <c r="BL36" i="16"/>
  <c r="BL35" i="16"/>
  <c r="BL34" i="16"/>
  <c r="BL33" i="16"/>
  <c r="BL32" i="16"/>
  <c r="BL31" i="16"/>
  <c r="BL30" i="16"/>
  <c r="BL29" i="16"/>
  <c r="BL28" i="16"/>
  <c r="BL27" i="16"/>
  <c r="BL26" i="16"/>
  <c r="BL25" i="16"/>
  <c r="BL24" i="16"/>
  <c r="BL23" i="16"/>
  <c r="BL22" i="16"/>
  <c r="BL21" i="16"/>
  <c r="BL20" i="16"/>
  <c r="BL19" i="16"/>
  <c r="BL18" i="16"/>
  <c r="BL17" i="16"/>
  <c r="BL15" i="16"/>
  <c r="BL14" i="16"/>
  <c r="BL13" i="16"/>
  <c r="BL12" i="16"/>
  <c r="BF51" i="16"/>
  <c r="BF49" i="16"/>
  <c r="BF48" i="16"/>
  <c r="BF50" i="16"/>
  <c r="BF47" i="16"/>
  <c r="BF46" i="16"/>
  <c r="BF45" i="16"/>
  <c r="BF44" i="16"/>
  <c r="BF43" i="16"/>
  <c r="BF42" i="16"/>
  <c r="BF41" i="16"/>
  <c r="BF40" i="16"/>
  <c r="BF39" i="16"/>
  <c r="BF38" i="16"/>
  <c r="BF37" i="16"/>
  <c r="BF36" i="16"/>
  <c r="BF35" i="16"/>
  <c r="BF34" i="16"/>
  <c r="BF33" i="16"/>
  <c r="BF32" i="16"/>
  <c r="BF31" i="16"/>
  <c r="BF30" i="16"/>
  <c r="BF29" i="16"/>
  <c r="BF28" i="16"/>
  <c r="BF27" i="16"/>
  <c r="BF26" i="16"/>
  <c r="BF25" i="16"/>
  <c r="BF24" i="16"/>
  <c r="BF23" i="16"/>
  <c r="BF22" i="16"/>
  <c r="BF21" i="16"/>
  <c r="BF20" i="16"/>
  <c r="BF19" i="16"/>
  <c r="BF18" i="16"/>
  <c r="BF17" i="16"/>
  <c r="BF16" i="16"/>
  <c r="BF15" i="16"/>
  <c r="BF14" i="16"/>
  <c r="BF13" i="16"/>
  <c r="BF12" i="16"/>
  <c r="AY51" i="16"/>
  <c r="AY50" i="16"/>
  <c r="AY49" i="16"/>
  <c r="AY48" i="16"/>
  <c r="AY47" i="16"/>
  <c r="AY46" i="16"/>
  <c r="AY45" i="16"/>
  <c r="AY44" i="16"/>
  <c r="AY43" i="16"/>
  <c r="AY42" i="16"/>
  <c r="AY41" i="16"/>
  <c r="AY40" i="16"/>
  <c r="AY39" i="16"/>
  <c r="AY38" i="16"/>
  <c r="AY37" i="16"/>
  <c r="AY36" i="16"/>
  <c r="AY35" i="16"/>
  <c r="AY34" i="16"/>
  <c r="AY33" i="16"/>
  <c r="AY32" i="16"/>
  <c r="AY31" i="16"/>
  <c r="AY30" i="16"/>
  <c r="AY29" i="16"/>
  <c r="AY28" i="16"/>
  <c r="AY27" i="16"/>
  <c r="AY26" i="16"/>
  <c r="AY25" i="16"/>
  <c r="AY24" i="16"/>
  <c r="AY23" i="16"/>
  <c r="AY22" i="16"/>
  <c r="AY21" i="16"/>
  <c r="AY20" i="16"/>
  <c r="AY19" i="16"/>
  <c r="AY18" i="16"/>
  <c r="AY17" i="16"/>
  <c r="AY16" i="16"/>
  <c r="AY15" i="16"/>
  <c r="AY14" i="16"/>
  <c r="AY13" i="16"/>
  <c r="AY12" i="16"/>
  <c r="AS51" i="16"/>
  <c r="AS50" i="16"/>
  <c r="AS49" i="16"/>
  <c r="AS48" i="16"/>
  <c r="AS47" i="16"/>
  <c r="AS46" i="16"/>
  <c r="AS45" i="16"/>
  <c r="AS44" i="16"/>
  <c r="AS43" i="16"/>
  <c r="AS42" i="16"/>
  <c r="AS41" i="16"/>
  <c r="AS40" i="16"/>
  <c r="AS39" i="16"/>
  <c r="AS38" i="16"/>
  <c r="AS37" i="16"/>
  <c r="AS36" i="16"/>
  <c r="AS35" i="16"/>
  <c r="AS34" i="16"/>
  <c r="AS33" i="16"/>
  <c r="AS32" i="16"/>
  <c r="AS31" i="16"/>
  <c r="AS30" i="16"/>
  <c r="AS29" i="16"/>
  <c r="AS28" i="16"/>
  <c r="AS27" i="16"/>
  <c r="AS26" i="16"/>
  <c r="AS25" i="16"/>
  <c r="AS24" i="16"/>
  <c r="AS23" i="16"/>
  <c r="AS22" i="16"/>
  <c r="AS21" i="16"/>
  <c r="AS20" i="16"/>
  <c r="AS19" i="16"/>
  <c r="AS18" i="16"/>
  <c r="AS17" i="16"/>
  <c r="AS16" i="16"/>
  <c r="AS15" i="16"/>
  <c r="AS14" i="16"/>
  <c r="AS13" i="16"/>
  <c r="AS12" i="16"/>
  <c r="AM51" i="16"/>
  <c r="AM50" i="16"/>
  <c r="AM49" i="16"/>
  <c r="AM48" i="16"/>
  <c r="AM47" i="16"/>
  <c r="AM46" i="16"/>
  <c r="AM45" i="16"/>
  <c r="AM44" i="16"/>
  <c r="AM43" i="16"/>
  <c r="AM42" i="16"/>
  <c r="AM41" i="16"/>
  <c r="AM40" i="16"/>
  <c r="AM39" i="16"/>
  <c r="AM38" i="16"/>
  <c r="AM37" i="16"/>
  <c r="AM36" i="16"/>
  <c r="AM35" i="16"/>
  <c r="AM34" i="16"/>
  <c r="AM33" i="16"/>
  <c r="AM32" i="16"/>
  <c r="AM31" i="16"/>
  <c r="AM30" i="16"/>
  <c r="AM29" i="16"/>
  <c r="AM28" i="16"/>
  <c r="AM27" i="16"/>
  <c r="AM26" i="16"/>
  <c r="AM25" i="16"/>
  <c r="AM24" i="16"/>
  <c r="AM23" i="16"/>
  <c r="AM22" i="16"/>
  <c r="AM21" i="16"/>
  <c r="AM20" i="16"/>
  <c r="AM19" i="16"/>
  <c r="AM18" i="16"/>
  <c r="AM17" i="16"/>
  <c r="AM16" i="16"/>
  <c r="AM15" i="16"/>
  <c r="AM14" i="16"/>
  <c r="AM13" i="16"/>
  <c r="AM12" i="16"/>
  <c r="BS51" i="16"/>
  <c r="BS50" i="16"/>
  <c r="BS49" i="16"/>
  <c r="BS48" i="16"/>
  <c r="BS47" i="16"/>
  <c r="BS46" i="16"/>
  <c r="BS45" i="16"/>
  <c r="BS44" i="16"/>
  <c r="BS43" i="16"/>
  <c r="BS42" i="16"/>
  <c r="BS41" i="16"/>
  <c r="BS40" i="16"/>
  <c r="BS39" i="16"/>
  <c r="BS38" i="16"/>
  <c r="BS37" i="16"/>
  <c r="BS36" i="16"/>
  <c r="BS35" i="16"/>
  <c r="BS34" i="16"/>
  <c r="BS33" i="16"/>
  <c r="BS32" i="16"/>
  <c r="BS31" i="16"/>
  <c r="BS30" i="16"/>
  <c r="BS29" i="16"/>
  <c r="BS28" i="16"/>
  <c r="BS27" i="16"/>
  <c r="BS26" i="16"/>
  <c r="BS25" i="16"/>
  <c r="BS24" i="16"/>
  <c r="BS23" i="16"/>
  <c r="BS22" i="16"/>
  <c r="BS21" i="16"/>
  <c r="BS20" i="16"/>
  <c r="BS19" i="16"/>
  <c r="BS18" i="16"/>
  <c r="BS17" i="16"/>
  <c r="BS16" i="16"/>
  <c r="BS15" i="16"/>
  <c r="BS14" i="16"/>
  <c r="BS13" i="16"/>
  <c r="BS12" i="16"/>
  <c r="AZ51" i="16"/>
  <c r="AZ50" i="16"/>
  <c r="AZ49" i="16"/>
  <c r="AZ48" i="16"/>
  <c r="AZ47" i="16"/>
  <c r="AZ46" i="16"/>
  <c r="AZ45" i="16"/>
  <c r="AZ44" i="16"/>
  <c r="AZ43" i="16"/>
  <c r="AZ42" i="16"/>
  <c r="AZ41" i="16"/>
  <c r="AZ40" i="16"/>
  <c r="AZ39" i="16"/>
  <c r="AZ38" i="16"/>
  <c r="AZ37" i="16"/>
  <c r="AZ36" i="16"/>
  <c r="AZ35" i="16"/>
  <c r="AZ34" i="16"/>
  <c r="AZ33" i="16"/>
  <c r="AZ32" i="16"/>
  <c r="AZ31" i="16"/>
  <c r="AZ30" i="16"/>
  <c r="AZ29" i="16"/>
  <c r="AZ28" i="16"/>
  <c r="AZ27" i="16"/>
  <c r="AZ26" i="16"/>
  <c r="AZ25" i="16"/>
  <c r="AZ24" i="16"/>
  <c r="AZ23" i="16"/>
  <c r="AZ22" i="16"/>
  <c r="AZ21" i="16"/>
  <c r="AZ20" i="16"/>
  <c r="AZ19" i="16"/>
  <c r="AZ18" i="16"/>
  <c r="AZ17" i="16"/>
  <c r="AZ16" i="16"/>
  <c r="AZ15" i="16"/>
  <c r="AZ14" i="16"/>
  <c r="AZ13" i="16"/>
  <c r="AZ12" i="16"/>
  <c r="AF51" i="16"/>
  <c r="AF50" i="16"/>
  <c r="AF49" i="16"/>
  <c r="AF48" i="16"/>
  <c r="AF47" i="16"/>
  <c r="AF46" i="16"/>
  <c r="AF45" i="16"/>
  <c r="AF44" i="16"/>
  <c r="AF43" i="16"/>
  <c r="AF42" i="16"/>
  <c r="AF41" i="16"/>
  <c r="AF40" i="16"/>
  <c r="AF39" i="16"/>
  <c r="AF38" i="16"/>
  <c r="AF37" i="16"/>
  <c r="AF36" i="16"/>
  <c r="AF35" i="16"/>
  <c r="AF34" i="16"/>
  <c r="AF33" i="16"/>
  <c r="AF32" i="16"/>
  <c r="AF31" i="16"/>
  <c r="AF30" i="16"/>
  <c r="AF29" i="16"/>
  <c r="AF28" i="16"/>
  <c r="AF27" i="16"/>
  <c r="AF26" i="16"/>
  <c r="AF25" i="16"/>
  <c r="AF24" i="16"/>
  <c r="AF23" i="16"/>
  <c r="AF22" i="16"/>
  <c r="AF21" i="16"/>
  <c r="AF20" i="16"/>
  <c r="AF19" i="16"/>
  <c r="AF18" i="16"/>
  <c r="AF17" i="16"/>
  <c r="AF16" i="16"/>
  <c r="AF15" i="16"/>
  <c r="AF14" i="16"/>
  <c r="AF13" i="16"/>
  <c r="Z51" i="16"/>
  <c r="Z50" i="16"/>
  <c r="Z49" i="16"/>
  <c r="Z48" i="16"/>
  <c r="Z47" i="16"/>
  <c r="Z46" i="16"/>
  <c r="Z45" i="16"/>
  <c r="Z44" i="16"/>
  <c r="Z43" i="16"/>
  <c r="Z42" i="16"/>
  <c r="Z41" i="16"/>
  <c r="Z40" i="16"/>
  <c r="Z39" i="16"/>
  <c r="Z38" i="16"/>
  <c r="Z37" i="16"/>
  <c r="Z36" i="16"/>
  <c r="Z35" i="16"/>
  <c r="Z34" i="16"/>
  <c r="Z33" i="16"/>
  <c r="Z32" i="16"/>
  <c r="Z31" i="16"/>
  <c r="Z30" i="16"/>
  <c r="Z29" i="16"/>
  <c r="Z28" i="16"/>
  <c r="Z27" i="16"/>
  <c r="Z26" i="16"/>
  <c r="Z25" i="16"/>
  <c r="Z24" i="16"/>
  <c r="Z23" i="16"/>
  <c r="Z22" i="16"/>
  <c r="Z21" i="16"/>
  <c r="Z20" i="16"/>
  <c r="Z19" i="16"/>
  <c r="Z18" i="16"/>
  <c r="Z17" i="16"/>
  <c r="Z16" i="16"/>
  <c r="Z15" i="16"/>
  <c r="Z14" i="16"/>
  <c r="Z13" i="16"/>
  <c r="T51" i="16"/>
  <c r="T50" i="16"/>
  <c r="T49" i="16"/>
  <c r="T48" i="16"/>
  <c r="T47" i="16"/>
  <c r="T46" i="16"/>
  <c r="T45" i="16"/>
  <c r="T44" i="16"/>
  <c r="T43" i="16"/>
  <c r="T42" i="16"/>
  <c r="T41" i="16"/>
  <c r="T40" i="16"/>
  <c r="T39" i="16"/>
  <c r="T38" i="16"/>
  <c r="T37" i="16"/>
  <c r="T36" i="16"/>
  <c r="T35" i="16"/>
  <c r="T34" i="16"/>
  <c r="T33" i="16"/>
  <c r="T32" i="16"/>
  <c r="T31" i="16"/>
  <c r="T30" i="16"/>
  <c r="T29" i="16"/>
  <c r="T28" i="16"/>
  <c r="T25" i="16"/>
  <c r="T24" i="16"/>
  <c r="T23" i="16"/>
  <c r="T22" i="16"/>
  <c r="T21" i="16"/>
  <c r="T20" i="16"/>
  <c r="T19" i="16"/>
  <c r="T18" i="16"/>
  <c r="T17" i="16"/>
  <c r="T16" i="16"/>
  <c r="T15" i="16"/>
  <c r="T14" i="16"/>
  <c r="T13" i="16"/>
  <c r="P5" i="16"/>
  <c r="P6" i="16"/>
  <c r="P7" i="16"/>
  <c r="P4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AG31" i="16"/>
  <c r="AG32" i="16"/>
  <c r="AG33" i="16"/>
  <c r="AG34" i="16"/>
  <c r="AG35" i="16"/>
  <c r="AG36" i="16"/>
  <c r="AG37" i="16"/>
  <c r="AG38" i="16"/>
  <c r="AG39" i="16"/>
  <c r="AG40" i="16"/>
  <c r="AG41" i="16"/>
  <c r="AG42" i="16"/>
  <c r="AG43" i="16"/>
  <c r="AG44" i="16"/>
  <c r="AG45" i="16"/>
  <c r="AG46" i="16"/>
  <c r="AG47" i="16"/>
  <c r="AG48" i="16"/>
  <c r="AG49" i="16"/>
  <c r="AG50" i="16"/>
  <c r="AG51" i="16"/>
  <c r="B55" i="16"/>
  <c r="E50" i="3"/>
  <c r="N50" i="3"/>
  <c r="B44" i="3"/>
  <c r="O50" i="3"/>
  <c r="F50" i="3"/>
  <c r="G50" i="3"/>
  <c r="H50" i="3"/>
  <c r="I50" i="3"/>
  <c r="K50" i="3"/>
  <c r="L50" i="3"/>
  <c r="E49" i="3"/>
  <c r="N49" i="3"/>
  <c r="O49" i="3"/>
  <c r="F49" i="3"/>
  <c r="G49" i="3"/>
  <c r="H49" i="3"/>
  <c r="I49" i="3"/>
  <c r="K49" i="3"/>
  <c r="L49" i="3"/>
  <c r="DD11" i="3"/>
  <c r="DZ11" i="3"/>
  <c r="EB11" i="3"/>
  <c r="G11" i="3"/>
  <c r="DD12" i="3"/>
  <c r="DZ12" i="3"/>
  <c r="EB12" i="3"/>
  <c r="G12" i="3"/>
  <c r="DD13" i="3"/>
  <c r="DZ13" i="3"/>
  <c r="EB13" i="3"/>
  <c r="G13" i="3"/>
  <c r="DD14" i="3"/>
  <c r="DZ14" i="3"/>
  <c r="EB14" i="3"/>
  <c r="G14" i="3"/>
  <c r="DD15" i="3"/>
  <c r="DZ15" i="3"/>
  <c r="EB15" i="3"/>
  <c r="G15" i="3"/>
  <c r="DD16" i="3"/>
  <c r="DZ16" i="3"/>
  <c r="EB16" i="3"/>
  <c r="G16" i="3"/>
  <c r="DD17" i="3"/>
  <c r="DZ17" i="3"/>
  <c r="EB17" i="3"/>
  <c r="G17" i="3"/>
  <c r="DD18" i="3"/>
  <c r="DZ18" i="3"/>
  <c r="EB18" i="3"/>
  <c r="G18" i="3"/>
  <c r="DD19" i="3"/>
  <c r="DZ19" i="3"/>
  <c r="EB19" i="3"/>
  <c r="G19" i="3"/>
  <c r="DD20" i="3"/>
  <c r="DZ20" i="3"/>
  <c r="EB20" i="3"/>
  <c r="G20" i="3"/>
  <c r="DD21" i="3"/>
  <c r="DZ21" i="3"/>
  <c r="EB21" i="3"/>
  <c r="G21" i="3"/>
  <c r="DD22" i="3"/>
  <c r="DZ22" i="3"/>
  <c r="EB22" i="3"/>
  <c r="G22" i="3"/>
  <c r="DD23" i="3"/>
  <c r="DZ23" i="3"/>
  <c r="EB23" i="3"/>
  <c r="G23" i="3"/>
  <c r="DD24" i="3"/>
  <c r="DZ24" i="3"/>
  <c r="EB24" i="3"/>
  <c r="G24" i="3"/>
  <c r="DD25" i="3"/>
  <c r="DZ25" i="3"/>
  <c r="EB25" i="3"/>
  <c r="G25" i="3"/>
  <c r="DD26" i="3"/>
  <c r="DZ26" i="3"/>
  <c r="EB26" i="3"/>
  <c r="G26" i="3"/>
  <c r="DD27" i="3"/>
  <c r="DZ27" i="3"/>
  <c r="EB27" i="3"/>
  <c r="G27" i="3"/>
  <c r="DD28" i="3"/>
  <c r="DZ28" i="3"/>
  <c r="EB28" i="3"/>
  <c r="G28" i="3"/>
  <c r="DD29" i="3"/>
  <c r="DZ29" i="3"/>
  <c r="EB29" i="3"/>
  <c r="G29" i="3"/>
  <c r="DD30" i="3"/>
  <c r="DZ30" i="3"/>
  <c r="EB30" i="3"/>
  <c r="G30" i="3"/>
  <c r="DD31" i="3"/>
  <c r="DZ31" i="3"/>
  <c r="EB31" i="3"/>
  <c r="G31" i="3"/>
  <c r="DD32" i="3"/>
  <c r="DZ32" i="3"/>
  <c r="EB32" i="3"/>
  <c r="G32" i="3"/>
  <c r="DD33" i="3"/>
  <c r="DZ33" i="3"/>
  <c r="EB33" i="3"/>
  <c r="G33" i="3"/>
  <c r="DD34" i="3"/>
  <c r="DZ34" i="3"/>
  <c r="EB34" i="3"/>
  <c r="G34" i="3"/>
  <c r="DD35" i="3"/>
  <c r="DZ35" i="3"/>
  <c r="G35" i="3"/>
  <c r="DD36" i="3"/>
  <c r="DZ36" i="3"/>
  <c r="G36" i="3"/>
  <c r="DD37" i="3"/>
  <c r="DZ37" i="3"/>
  <c r="G37" i="3"/>
  <c r="DD38" i="3"/>
  <c r="DZ38" i="3"/>
  <c r="G38" i="3"/>
  <c r="DD39" i="3"/>
  <c r="DZ39" i="3"/>
  <c r="G39" i="3"/>
  <c r="DD40" i="3"/>
  <c r="DZ40" i="3"/>
  <c r="G40" i="3"/>
  <c r="E48" i="3"/>
  <c r="N48" i="3"/>
  <c r="O48" i="3"/>
  <c r="F48" i="3"/>
  <c r="G48" i="3"/>
  <c r="H48" i="3"/>
  <c r="I48" i="3"/>
  <c r="K48" i="3"/>
  <c r="L48" i="3"/>
  <c r="E47" i="3"/>
  <c r="N47" i="3"/>
  <c r="O47" i="3"/>
  <c r="F47" i="3"/>
  <c r="G47" i="3"/>
  <c r="H47" i="3"/>
  <c r="I47" i="3"/>
  <c r="K47" i="3"/>
  <c r="L47" i="3"/>
  <c r="E46" i="3"/>
  <c r="N46" i="3"/>
  <c r="O46" i="3"/>
  <c r="F46" i="3"/>
  <c r="G46" i="3"/>
  <c r="H46" i="3"/>
  <c r="I46" i="3"/>
  <c r="K46" i="3"/>
  <c r="L46" i="3"/>
  <c r="EE40" i="3"/>
  <c r="CN40" i="3"/>
  <c r="CI40" i="3"/>
  <c r="BH40" i="3"/>
  <c r="AZ40" i="3"/>
  <c r="AU40" i="3"/>
  <c r="R40" i="3"/>
  <c r="C40" i="3"/>
  <c r="E40" i="3"/>
  <c r="H40" i="3"/>
  <c r="EE39" i="3"/>
  <c r="CN39" i="3"/>
  <c r="CI39" i="3"/>
  <c r="BH39" i="3"/>
  <c r="AZ39" i="3"/>
  <c r="AU39" i="3"/>
  <c r="R39" i="3"/>
  <c r="C39" i="3"/>
  <c r="E39" i="3"/>
  <c r="H39" i="3"/>
  <c r="EE38" i="3"/>
  <c r="CN38" i="3"/>
  <c r="CI38" i="3"/>
  <c r="BH38" i="3"/>
  <c r="AZ38" i="3"/>
  <c r="AU38" i="3"/>
  <c r="R38" i="3"/>
  <c r="C38" i="3"/>
  <c r="E38" i="3"/>
  <c r="H38" i="3"/>
  <c r="EE37" i="3"/>
  <c r="CN37" i="3"/>
  <c r="CI37" i="3"/>
  <c r="BH37" i="3"/>
  <c r="AZ37" i="3"/>
  <c r="AU37" i="3"/>
  <c r="R37" i="3"/>
  <c r="C37" i="3"/>
  <c r="E37" i="3"/>
  <c r="H37" i="3"/>
  <c r="EE36" i="3"/>
  <c r="CN36" i="3"/>
  <c r="CI36" i="3"/>
  <c r="BH36" i="3"/>
  <c r="AZ36" i="3"/>
  <c r="AU36" i="3"/>
  <c r="R36" i="3"/>
  <c r="C36" i="3"/>
  <c r="E36" i="3"/>
  <c r="H36" i="3"/>
  <c r="EE35" i="3"/>
  <c r="CN35" i="3"/>
  <c r="CI35" i="3"/>
  <c r="BH35" i="3"/>
  <c r="AZ35" i="3"/>
  <c r="AU35" i="3"/>
  <c r="R35" i="3"/>
  <c r="C35" i="3"/>
  <c r="E35" i="3"/>
  <c r="H35" i="3"/>
  <c r="EE34" i="3"/>
  <c r="CN34" i="3"/>
  <c r="CI34" i="3"/>
  <c r="CK34" i="3"/>
  <c r="BH34" i="3"/>
  <c r="AZ34" i="3"/>
  <c r="R34" i="3"/>
  <c r="AU34" i="3"/>
  <c r="AX34" i="3"/>
  <c r="AW34" i="3"/>
  <c r="C34" i="3"/>
  <c r="E34" i="3"/>
  <c r="H34" i="3"/>
  <c r="EE33" i="3"/>
  <c r="CN33" i="3"/>
  <c r="CI33" i="3"/>
  <c r="CK33" i="3"/>
  <c r="BH33" i="3"/>
  <c r="AZ33" i="3"/>
  <c r="R33" i="3"/>
  <c r="AU33" i="3"/>
  <c r="AX33" i="3"/>
  <c r="AW33" i="3"/>
  <c r="C33" i="3"/>
  <c r="E33" i="3"/>
  <c r="H33" i="3"/>
  <c r="EE32" i="3"/>
  <c r="CN32" i="3"/>
  <c r="CI32" i="3"/>
  <c r="CK32" i="3"/>
  <c r="BH32" i="3"/>
  <c r="AZ32" i="3"/>
  <c r="R32" i="3"/>
  <c r="AU32" i="3"/>
  <c r="AX32" i="3"/>
  <c r="AW32" i="3"/>
  <c r="C32" i="3"/>
  <c r="E32" i="3"/>
  <c r="H32" i="3"/>
  <c r="EE31" i="3"/>
  <c r="CN31" i="3"/>
  <c r="CI31" i="3"/>
  <c r="CK31" i="3"/>
  <c r="BH31" i="3"/>
  <c r="AZ31" i="3"/>
  <c r="R31" i="3"/>
  <c r="AU31" i="3"/>
  <c r="AX31" i="3"/>
  <c r="AW31" i="3"/>
  <c r="C31" i="3"/>
  <c r="E31" i="3"/>
  <c r="H31" i="3"/>
  <c r="EE30" i="3"/>
  <c r="CN30" i="3"/>
  <c r="CI30" i="3"/>
  <c r="CK30" i="3"/>
  <c r="BH30" i="3"/>
  <c r="AZ30" i="3"/>
  <c r="R30" i="3"/>
  <c r="AU30" i="3"/>
  <c r="AX30" i="3"/>
  <c r="AW30" i="3"/>
  <c r="C30" i="3"/>
  <c r="E30" i="3"/>
  <c r="H30" i="3"/>
  <c r="EE29" i="3"/>
  <c r="CN29" i="3"/>
  <c r="CI29" i="3"/>
  <c r="CK29" i="3"/>
  <c r="BH29" i="3"/>
  <c r="AZ29" i="3"/>
  <c r="R29" i="3"/>
  <c r="AU29" i="3"/>
  <c r="AX29" i="3"/>
  <c r="AW29" i="3"/>
  <c r="C29" i="3"/>
  <c r="E29" i="3"/>
  <c r="H29" i="3"/>
  <c r="EE28" i="3"/>
  <c r="CN28" i="3"/>
  <c r="CI28" i="3"/>
  <c r="CK28" i="3"/>
  <c r="BH28" i="3"/>
  <c r="AZ28" i="3"/>
  <c r="R28" i="3"/>
  <c r="AU28" i="3"/>
  <c r="AX28" i="3"/>
  <c r="AW28" i="3"/>
  <c r="C28" i="3"/>
  <c r="E28" i="3"/>
  <c r="H28" i="3"/>
  <c r="EE27" i="3"/>
  <c r="CN27" i="3"/>
  <c r="CI27" i="3"/>
  <c r="CK27" i="3"/>
  <c r="BH27" i="3"/>
  <c r="AZ27" i="3"/>
  <c r="R27" i="3"/>
  <c r="AU27" i="3"/>
  <c r="AX27" i="3"/>
  <c r="AW27" i="3"/>
  <c r="C27" i="3"/>
  <c r="E27" i="3"/>
  <c r="H27" i="3"/>
  <c r="EE26" i="3"/>
  <c r="CN26" i="3"/>
  <c r="CI26" i="3"/>
  <c r="CK26" i="3"/>
  <c r="BH26" i="3"/>
  <c r="AZ26" i="3"/>
  <c r="R26" i="3"/>
  <c r="AU26" i="3"/>
  <c r="AX26" i="3"/>
  <c r="AW26" i="3"/>
  <c r="C26" i="3"/>
  <c r="E26" i="3"/>
  <c r="H26" i="3"/>
  <c r="EE25" i="3"/>
  <c r="CN25" i="3"/>
  <c r="CI25" i="3"/>
  <c r="CK25" i="3"/>
  <c r="BH25" i="3"/>
  <c r="AZ25" i="3"/>
  <c r="R25" i="3"/>
  <c r="AU25" i="3"/>
  <c r="AX25" i="3"/>
  <c r="AW25" i="3"/>
  <c r="C25" i="3"/>
  <c r="E25" i="3"/>
  <c r="H25" i="3"/>
  <c r="EE24" i="3"/>
  <c r="CN24" i="3"/>
  <c r="CI24" i="3"/>
  <c r="CK24" i="3"/>
  <c r="BH24" i="3"/>
  <c r="AZ24" i="3"/>
  <c r="R24" i="3"/>
  <c r="AU24" i="3"/>
  <c r="AX24" i="3"/>
  <c r="AW24" i="3"/>
  <c r="C24" i="3"/>
  <c r="E24" i="3"/>
  <c r="H24" i="3"/>
  <c r="EE23" i="3"/>
  <c r="CN23" i="3"/>
  <c r="CI23" i="3"/>
  <c r="CK23" i="3"/>
  <c r="BH23" i="3"/>
  <c r="AZ23" i="3"/>
  <c r="R23" i="3"/>
  <c r="AU23" i="3"/>
  <c r="AX23" i="3"/>
  <c r="AW23" i="3"/>
  <c r="C23" i="3"/>
  <c r="E23" i="3"/>
  <c r="H23" i="3"/>
  <c r="EE22" i="3"/>
  <c r="CN22" i="3"/>
  <c r="CI22" i="3"/>
  <c r="CK22" i="3"/>
  <c r="BH22" i="3"/>
  <c r="AZ22" i="3"/>
  <c r="R22" i="3"/>
  <c r="AU22" i="3"/>
  <c r="AX22" i="3"/>
  <c r="AW22" i="3"/>
  <c r="C22" i="3"/>
  <c r="E22" i="3"/>
  <c r="H22" i="3"/>
  <c r="EE21" i="3"/>
  <c r="CN21" i="3"/>
  <c r="CI21" i="3"/>
  <c r="CK21" i="3"/>
  <c r="BH21" i="3"/>
  <c r="AZ21" i="3"/>
  <c r="R21" i="3"/>
  <c r="AU21" i="3"/>
  <c r="AX21" i="3"/>
  <c r="AW21" i="3"/>
  <c r="C21" i="3"/>
  <c r="E21" i="3"/>
  <c r="H21" i="3"/>
  <c r="EE20" i="3"/>
  <c r="CN20" i="3"/>
  <c r="CI20" i="3"/>
  <c r="CK20" i="3"/>
  <c r="BH20" i="3"/>
  <c r="AZ20" i="3"/>
  <c r="R20" i="3"/>
  <c r="AU20" i="3"/>
  <c r="AX20" i="3"/>
  <c r="AW20" i="3"/>
  <c r="C20" i="3"/>
  <c r="E20" i="3"/>
  <c r="H20" i="3"/>
  <c r="EE19" i="3"/>
  <c r="CN19" i="3"/>
  <c r="CI19" i="3"/>
  <c r="CK19" i="3"/>
  <c r="BH19" i="3"/>
  <c r="AZ19" i="3"/>
  <c r="R19" i="3"/>
  <c r="AU19" i="3"/>
  <c r="AX19" i="3"/>
  <c r="AW19" i="3"/>
  <c r="C19" i="3"/>
  <c r="E19" i="3"/>
  <c r="H19" i="3"/>
  <c r="EE18" i="3"/>
  <c r="CN18" i="3"/>
  <c r="CI18" i="3"/>
  <c r="CK18" i="3"/>
  <c r="BH18" i="3"/>
  <c r="AZ18" i="3"/>
  <c r="R18" i="3"/>
  <c r="AU18" i="3"/>
  <c r="AX18" i="3"/>
  <c r="AW18" i="3"/>
  <c r="C18" i="3"/>
  <c r="E18" i="3"/>
  <c r="H18" i="3"/>
  <c r="EE17" i="3"/>
  <c r="CN17" i="3"/>
  <c r="CI17" i="3"/>
  <c r="CK17" i="3"/>
  <c r="BH17" i="3"/>
  <c r="AZ17" i="3"/>
  <c r="R17" i="3"/>
  <c r="AU17" i="3"/>
  <c r="AX17" i="3"/>
  <c r="AW17" i="3"/>
  <c r="C17" i="3"/>
  <c r="E17" i="3"/>
  <c r="H17" i="3"/>
  <c r="EE16" i="3"/>
  <c r="CN16" i="3"/>
  <c r="CI16" i="3"/>
  <c r="CK16" i="3"/>
  <c r="BH16" i="3"/>
  <c r="AZ16" i="3"/>
  <c r="R16" i="3"/>
  <c r="AU16" i="3"/>
  <c r="AX16" i="3"/>
  <c r="AW16" i="3"/>
  <c r="C16" i="3"/>
  <c r="E16" i="3"/>
  <c r="H16" i="3"/>
  <c r="EE15" i="3"/>
  <c r="CN15" i="3"/>
  <c r="CI15" i="3"/>
  <c r="CK15" i="3"/>
  <c r="BH15" i="3"/>
  <c r="AZ15" i="3"/>
  <c r="R15" i="3"/>
  <c r="AU15" i="3"/>
  <c r="AX15" i="3"/>
  <c r="AW15" i="3"/>
  <c r="C15" i="3"/>
  <c r="E15" i="3"/>
  <c r="H15" i="3"/>
  <c r="EE14" i="3"/>
  <c r="CN14" i="3"/>
  <c r="CI14" i="3"/>
  <c r="CK14" i="3"/>
  <c r="BH14" i="3"/>
  <c r="AZ14" i="3"/>
  <c r="R14" i="3"/>
  <c r="AU14" i="3"/>
  <c r="AX14" i="3"/>
  <c r="AW14" i="3"/>
  <c r="C14" i="3"/>
  <c r="E14" i="3"/>
  <c r="H14" i="3"/>
  <c r="EE13" i="3"/>
  <c r="CN13" i="3"/>
  <c r="CI13" i="3"/>
  <c r="CK13" i="3"/>
  <c r="BH13" i="3"/>
  <c r="AZ13" i="3"/>
  <c r="R13" i="3"/>
  <c r="AU13" i="3"/>
  <c r="AX13" i="3"/>
  <c r="AW13" i="3"/>
  <c r="C13" i="3"/>
  <c r="E13" i="3"/>
  <c r="H13" i="3"/>
  <c r="EE12" i="3"/>
  <c r="CN12" i="3"/>
  <c r="CI12" i="3"/>
  <c r="CK12" i="3"/>
  <c r="BH12" i="3"/>
  <c r="AZ12" i="3"/>
  <c r="R12" i="3"/>
  <c r="AU12" i="3"/>
  <c r="AX12" i="3"/>
  <c r="AW12" i="3"/>
  <c r="C12" i="3"/>
  <c r="E12" i="3"/>
  <c r="H12" i="3"/>
  <c r="EE11" i="3"/>
  <c r="CN11" i="3"/>
  <c r="CI11" i="3"/>
  <c r="CK11" i="3"/>
  <c r="BH11" i="3"/>
  <c r="AZ11" i="3"/>
  <c r="AX11" i="3"/>
  <c r="AU11" i="3"/>
  <c r="AW11" i="3"/>
  <c r="R11" i="3"/>
  <c r="C11" i="3"/>
  <c r="E11" i="3"/>
  <c r="H11" i="3"/>
  <c r="S6" i="3"/>
  <c r="S5" i="3"/>
  <c r="S4" i="3"/>
  <c r="E50" i="13"/>
  <c r="N50" i="13"/>
  <c r="R11" i="13"/>
  <c r="AU11" i="13"/>
  <c r="AW11" i="13"/>
  <c r="AX11" i="13"/>
  <c r="C11" i="13"/>
  <c r="R12" i="13"/>
  <c r="AU12" i="13"/>
  <c r="AW12" i="13"/>
  <c r="AX12" i="13"/>
  <c r="C12" i="13"/>
  <c r="R13" i="13"/>
  <c r="AU13" i="13"/>
  <c r="AW13" i="13"/>
  <c r="AX13" i="13"/>
  <c r="C13" i="13"/>
  <c r="R14" i="13"/>
  <c r="AU14" i="13"/>
  <c r="AW14" i="13"/>
  <c r="AX14" i="13"/>
  <c r="C14" i="13"/>
  <c r="R15" i="13"/>
  <c r="AU15" i="13"/>
  <c r="AW15" i="13"/>
  <c r="AX15" i="13"/>
  <c r="C15" i="13"/>
  <c r="R16" i="13"/>
  <c r="AU16" i="13"/>
  <c r="AW16" i="13"/>
  <c r="AX16" i="13"/>
  <c r="C16" i="13"/>
  <c r="R17" i="13"/>
  <c r="AU17" i="13"/>
  <c r="AW17" i="13"/>
  <c r="AX17" i="13"/>
  <c r="C17" i="13"/>
  <c r="R18" i="13"/>
  <c r="AU18" i="13"/>
  <c r="AW18" i="13"/>
  <c r="AX18" i="13"/>
  <c r="C18" i="13"/>
  <c r="R19" i="13"/>
  <c r="AU19" i="13"/>
  <c r="AW19" i="13"/>
  <c r="AX19" i="13"/>
  <c r="C19" i="13"/>
  <c r="R20" i="13"/>
  <c r="AU20" i="13"/>
  <c r="AW20" i="13"/>
  <c r="AX20" i="13"/>
  <c r="C20" i="13"/>
  <c r="R21" i="13"/>
  <c r="AU21" i="13"/>
  <c r="AW21" i="13"/>
  <c r="AX21" i="13"/>
  <c r="C21" i="13"/>
  <c r="R22" i="13"/>
  <c r="AU22" i="13"/>
  <c r="AW22" i="13"/>
  <c r="AX22" i="13"/>
  <c r="C22" i="13"/>
  <c r="R23" i="13"/>
  <c r="AU23" i="13"/>
  <c r="AW23" i="13"/>
  <c r="AX23" i="13"/>
  <c r="C23" i="13"/>
  <c r="R24" i="13"/>
  <c r="AU24" i="13"/>
  <c r="AW24" i="13"/>
  <c r="AX24" i="13"/>
  <c r="C24" i="13"/>
  <c r="R25" i="13"/>
  <c r="AU25" i="13"/>
  <c r="AW25" i="13"/>
  <c r="AX25" i="13"/>
  <c r="C25" i="13"/>
  <c r="R26" i="13"/>
  <c r="AU26" i="13"/>
  <c r="AW26" i="13"/>
  <c r="AX26" i="13"/>
  <c r="C26" i="13"/>
  <c r="R27" i="13"/>
  <c r="AU27" i="13"/>
  <c r="AW27" i="13"/>
  <c r="AX27" i="13"/>
  <c r="C27" i="13"/>
  <c r="R28" i="13"/>
  <c r="AU28" i="13"/>
  <c r="AW28" i="13"/>
  <c r="AX28" i="13"/>
  <c r="C28" i="13"/>
  <c r="R29" i="13"/>
  <c r="AU29" i="13"/>
  <c r="AW29" i="13"/>
  <c r="AX29" i="13"/>
  <c r="C29" i="13"/>
  <c r="R30" i="13"/>
  <c r="AU30" i="13"/>
  <c r="AW30" i="13"/>
  <c r="AX30" i="13"/>
  <c r="C30" i="13"/>
  <c r="R31" i="13"/>
  <c r="AU31" i="13"/>
  <c r="AW31" i="13"/>
  <c r="AX31" i="13"/>
  <c r="C31" i="13"/>
  <c r="R32" i="13"/>
  <c r="AU32" i="13"/>
  <c r="AW32" i="13"/>
  <c r="AX32" i="13"/>
  <c r="C32" i="13"/>
  <c r="R33" i="13"/>
  <c r="AU33" i="13"/>
  <c r="AW33" i="13"/>
  <c r="AX33" i="13"/>
  <c r="C33" i="13"/>
  <c r="R34" i="13"/>
  <c r="AU34" i="13"/>
  <c r="AW34" i="13"/>
  <c r="AX34" i="13"/>
  <c r="C34" i="13"/>
  <c r="R35" i="13"/>
  <c r="AU35" i="13"/>
  <c r="AW35" i="13"/>
  <c r="AX35" i="13"/>
  <c r="C35" i="13"/>
  <c r="R36" i="13"/>
  <c r="AU36" i="13"/>
  <c r="AW36" i="13"/>
  <c r="AX36" i="13"/>
  <c r="C36" i="13"/>
  <c r="R37" i="13"/>
  <c r="AU37" i="13"/>
  <c r="AW37" i="13"/>
  <c r="AX37" i="13"/>
  <c r="C37" i="13"/>
  <c r="R38" i="13"/>
  <c r="AU38" i="13"/>
  <c r="C38" i="13"/>
  <c r="R39" i="13"/>
  <c r="AU39" i="13"/>
  <c r="C39" i="13"/>
  <c r="R40" i="13"/>
  <c r="AU40" i="13"/>
  <c r="C40" i="13"/>
  <c r="B44" i="13"/>
  <c r="O50" i="13"/>
  <c r="F50" i="13"/>
  <c r="G50" i="13"/>
  <c r="H50" i="13"/>
  <c r="I50" i="13"/>
  <c r="K50" i="13"/>
  <c r="L50" i="13"/>
  <c r="E49" i="13"/>
  <c r="N49" i="13"/>
  <c r="O49" i="13"/>
  <c r="F49" i="13"/>
  <c r="G49" i="13"/>
  <c r="H49" i="13"/>
  <c r="I49" i="13"/>
  <c r="K49" i="13"/>
  <c r="L49" i="13"/>
  <c r="CY11" i="13"/>
  <c r="DU11" i="13"/>
  <c r="DW11" i="13"/>
  <c r="G11" i="13"/>
  <c r="CY12" i="13"/>
  <c r="DU12" i="13"/>
  <c r="DW12" i="13"/>
  <c r="G12" i="13"/>
  <c r="CY13" i="13"/>
  <c r="DU13" i="13"/>
  <c r="DW13" i="13"/>
  <c r="G13" i="13"/>
  <c r="CY14" i="13"/>
  <c r="DU14" i="13"/>
  <c r="DW14" i="13"/>
  <c r="G14" i="13"/>
  <c r="CY15" i="13"/>
  <c r="DU15" i="13"/>
  <c r="DW15" i="13"/>
  <c r="G15" i="13"/>
  <c r="CY16" i="13"/>
  <c r="DU16" i="13"/>
  <c r="DW16" i="13"/>
  <c r="G16" i="13"/>
  <c r="CY17" i="13"/>
  <c r="DU17" i="13"/>
  <c r="DW17" i="13"/>
  <c r="G17" i="13"/>
  <c r="CY18" i="13"/>
  <c r="DU18" i="13"/>
  <c r="DW18" i="13"/>
  <c r="G18" i="13"/>
  <c r="CY19" i="13"/>
  <c r="DU19" i="13"/>
  <c r="DW19" i="13"/>
  <c r="G19" i="13"/>
  <c r="CY20" i="13"/>
  <c r="DU20" i="13"/>
  <c r="DW20" i="13"/>
  <c r="G20" i="13"/>
  <c r="CY21" i="13"/>
  <c r="DU21" i="13"/>
  <c r="DW21" i="13"/>
  <c r="G21" i="13"/>
  <c r="CY22" i="13"/>
  <c r="DU22" i="13"/>
  <c r="DW22" i="13"/>
  <c r="G22" i="13"/>
  <c r="CY23" i="13"/>
  <c r="DU23" i="13"/>
  <c r="DW23" i="13"/>
  <c r="G23" i="13"/>
  <c r="CY24" i="13"/>
  <c r="DU24" i="13"/>
  <c r="DW24" i="13"/>
  <c r="G24" i="13"/>
  <c r="CY25" i="13"/>
  <c r="DU25" i="13"/>
  <c r="DW25" i="13"/>
  <c r="G25" i="13"/>
  <c r="CY26" i="13"/>
  <c r="DU26" i="13"/>
  <c r="DW26" i="13"/>
  <c r="G26" i="13"/>
  <c r="CY27" i="13"/>
  <c r="DU27" i="13"/>
  <c r="DW27" i="13"/>
  <c r="G27" i="13"/>
  <c r="CY28" i="13"/>
  <c r="DU28" i="13"/>
  <c r="G28" i="13"/>
  <c r="CY29" i="13"/>
  <c r="DU29" i="13"/>
  <c r="G29" i="13"/>
  <c r="CY30" i="13"/>
  <c r="DU30" i="13"/>
  <c r="G30" i="13"/>
  <c r="CY31" i="13"/>
  <c r="DU31" i="13"/>
  <c r="G31" i="13"/>
  <c r="CY32" i="13"/>
  <c r="DU32" i="13"/>
  <c r="G32" i="13"/>
  <c r="CY33" i="13"/>
  <c r="DU33" i="13"/>
  <c r="G33" i="13"/>
  <c r="CY34" i="13"/>
  <c r="DU34" i="13"/>
  <c r="G34" i="13"/>
  <c r="CY35" i="13"/>
  <c r="DU35" i="13"/>
  <c r="G35" i="13"/>
  <c r="CY36" i="13"/>
  <c r="DU36" i="13"/>
  <c r="G36" i="13"/>
  <c r="CY37" i="13"/>
  <c r="DU37" i="13"/>
  <c r="G37" i="13"/>
  <c r="CY38" i="13"/>
  <c r="DU38" i="13"/>
  <c r="G38" i="13"/>
  <c r="CY39" i="13"/>
  <c r="DU39" i="13"/>
  <c r="G39" i="13"/>
  <c r="CY40" i="13"/>
  <c r="DU40" i="13"/>
  <c r="G40" i="13"/>
  <c r="E48" i="13"/>
  <c r="N48" i="13"/>
  <c r="O48" i="13"/>
  <c r="F48" i="13"/>
  <c r="G48" i="13"/>
  <c r="H48" i="13"/>
  <c r="I48" i="13"/>
  <c r="K48" i="13"/>
  <c r="L48" i="13"/>
  <c r="E47" i="13"/>
  <c r="N47" i="13"/>
  <c r="O47" i="13"/>
  <c r="F47" i="13"/>
  <c r="G47" i="13"/>
  <c r="H47" i="13"/>
  <c r="I47" i="13"/>
  <c r="K47" i="13"/>
  <c r="L47" i="13"/>
  <c r="E46" i="13"/>
  <c r="N46" i="13"/>
  <c r="O46" i="13"/>
  <c r="F46" i="13"/>
  <c r="G46" i="13"/>
  <c r="H46" i="13"/>
  <c r="I46" i="13"/>
  <c r="K46" i="13"/>
  <c r="L46" i="13"/>
  <c r="DZ40" i="13"/>
  <c r="CK40" i="13"/>
  <c r="CF40" i="13"/>
  <c r="BH40" i="13"/>
  <c r="AZ40" i="13"/>
  <c r="E40" i="13"/>
  <c r="H40" i="13"/>
  <c r="DZ39" i="13"/>
  <c r="CK39" i="13"/>
  <c r="CF39" i="13"/>
  <c r="BH39" i="13"/>
  <c r="AZ39" i="13"/>
  <c r="E39" i="13"/>
  <c r="H39" i="13"/>
  <c r="DZ38" i="13"/>
  <c r="CK38" i="13"/>
  <c r="CF38" i="13"/>
  <c r="BH38" i="13"/>
  <c r="AZ38" i="13"/>
  <c r="E38" i="13"/>
  <c r="H38" i="13"/>
  <c r="DZ37" i="13"/>
  <c r="CK37" i="13"/>
  <c r="CF37" i="13"/>
  <c r="BH37" i="13"/>
  <c r="AZ37" i="13"/>
  <c r="E37" i="13"/>
  <c r="H37" i="13"/>
  <c r="DZ36" i="13"/>
  <c r="CK36" i="13"/>
  <c r="CF36" i="13"/>
  <c r="BH36" i="13"/>
  <c r="AZ36" i="13"/>
  <c r="E36" i="13"/>
  <c r="H36" i="13"/>
  <c r="DZ35" i="13"/>
  <c r="CK35" i="13"/>
  <c r="CF35" i="13"/>
  <c r="BH35" i="13"/>
  <c r="AZ35" i="13"/>
  <c r="E35" i="13"/>
  <c r="H35" i="13"/>
  <c r="DZ34" i="13"/>
  <c r="CK34" i="13"/>
  <c r="CF34" i="13"/>
  <c r="BH34" i="13"/>
  <c r="AZ34" i="13"/>
  <c r="E34" i="13"/>
  <c r="H34" i="13"/>
  <c r="DZ33" i="13"/>
  <c r="CK33" i="13"/>
  <c r="CF33" i="13"/>
  <c r="BH33" i="13"/>
  <c r="AZ33" i="13"/>
  <c r="E33" i="13"/>
  <c r="H33" i="13"/>
  <c r="DZ32" i="13"/>
  <c r="CK32" i="13"/>
  <c r="CF32" i="13"/>
  <c r="BH32" i="13"/>
  <c r="AZ32" i="13"/>
  <c r="E32" i="13"/>
  <c r="H32" i="13"/>
  <c r="DZ31" i="13"/>
  <c r="CK31" i="13"/>
  <c r="CF31" i="13"/>
  <c r="BH31" i="13"/>
  <c r="AZ31" i="13"/>
  <c r="E31" i="13"/>
  <c r="H31" i="13"/>
  <c r="DZ30" i="13"/>
  <c r="CK30" i="13"/>
  <c r="CF30" i="13"/>
  <c r="BH30" i="13"/>
  <c r="AZ30" i="13"/>
  <c r="E30" i="13"/>
  <c r="H30" i="13"/>
  <c r="DZ29" i="13"/>
  <c r="CK29" i="13"/>
  <c r="CF29" i="13"/>
  <c r="BH29" i="13"/>
  <c r="AZ29" i="13"/>
  <c r="E29" i="13"/>
  <c r="H29" i="13"/>
  <c r="DZ28" i="13"/>
  <c r="CK28" i="13"/>
  <c r="CF28" i="13"/>
  <c r="BH28" i="13"/>
  <c r="AZ28" i="13"/>
  <c r="E28" i="13"/>
  <c r="H28" i="13"/>
  <c r="DZ27" i="13"/>
  <c r="CK27" i="13"/>
  <c r="CF27" i="13"/>
  <c r="CH27" i="13"/>
  <c r="BH27" i="13"/>
  <c r="AZ27" i="13"/>
  <c r="E27" i="13"/>
  <c r="H27" i="13"/>
  <c r="DZ26" i="13"/>
  <c r="CK26" i="13"/>
  <c r="CF26" i="13"/>
  <c r="CH26" i="13"/>
  <c r="BH26" i="13"/>
  <c r="AZ26" i="13"/>
  <c r="E26" i="13"/>
  <c r="H26" i="13"/>
  <c r="DZ25" i="13"/>
  <c r="CK25" i="13"/>
  <c r="CF25" i="13"/>
  <c r="CH25" i="13"/>
  <c r="BH25" i="13"/>
  <c r="AZ25" i="13"/>
  <c r="E25" i="13"/>
  <c r="H25" i="13"/>
  <c r="DZ24" i="13"/>
  <c r="CK24" i="13"/>
  <c r="CF24" i="13"/>
  <c r="CH24" i="13"/>
  <c r="BH24" i="13"/>
  <c r="AZ24" i="13"/>
  <c r="E24" i="13"/>
  <c r="H24" i="13"/>
  <c r="DZ23" i="13"/>
  <c r="CK23" i="13"/>
  <c r="CF23" i="13"/>
  <c r="CH23" i="13"/>
  <c r="BH23" i="13"/>
  <c r="AZ23" i="13"/>
  <c r="E23" i="13"/>
  <c r="H23" i="13"/>
  <c r="DZ22" i="13"/>
  <c r="CK22" i="13"/>
  <c r="CF22" i="13"/>
  <c r="CH22" i="13"/>
  <c r="BH22" i="13"/>
  <c r="AZ22" i="13"/>
  <c r="E22" i="13"/>
  <c r="H22" i="13"/>
  <c r="DZ21" i="13"/>
  <c r="CK21" i="13"/>
  <c r="CF21" i="13"/>
  <c r="CH21" i="13"/>
  <c r="BH21" i="13"/>
  <c r="AZ21" i="13"/>
  <c r="E21" i="13"/>
  <c r="H21" i="13"/>
  <c r="DZ20" i="13"/>
  <c r="CK20" i="13"/>
  <c r="CF20" i="13"/>
  <c r="CH20" i="13"/>
  <c r="BH20" i="13"/>
  <c r="AZ20" i="13"/>
  <c r="E20" i="13"/>
  <c r="H20" i="13"/>
  <c r="DZ19" i="13"/>
  <c r="CK19" i="13"/>
  <c r="CF19" i="13"/>
  <c r="CH19" i="13"/>
  <c r="BH19" i="13"/>
  <c r="AZ19" i="13"/>
  <c r="E19" i="13"/>
  <c r="H19" i="13"/>
  <c r="DZ18" i="13"/>
  <c r="CK18" i="13"/>
  <c r="CF18" i="13"/>
  <c r="CH18" i="13"/>
  <c r="BH18" i="13"/>
  <c r="AZ18" i="13"/>
  <c r="E18" i="13"/>
  <c r="H18" i="13"/>
  <c r="DZ17" i="13"/>
  <c r="CK17" i="13"/>
  <c r="CF17" i="13"/>
  <c r="CH17" i="13"/>
  <c r="BH17" i="13"/>
  <c r="AZ17" i="13"/>
  <c r="E17" i="13"/>
  <c r="H17" i="13"/>
  <c r="DZ16" i="13"/>
  <c r="CK16" i="13"/>
  <c r="CF16" i="13"/>
  <c r="CH16" i="13"/>
  <c r="BH16" i="13"/>
  <c r="AZ16" i="13"/>
  <c r="E16" i="13"/>
  <c r="H16" i="13"/>
  <c r="DZ15" i="13"/>
  <c r="CK15" i="13"/>
  <c r="CF15" i="13"/>
  <c r="CH15" i="13"/>
  <c r="BH15" i="13"/>
  <c r="AZ15" i="13"/>
  <c r="E15" i="13"/>
  <c r="H15" i="13"/>
  <c r="DZ14" i="13"/>
  <c r="CK14" i="13"/>
  <c r="CF14" i="13"/>
  <c r="CH14" i="13"/>
  <c r="BH14" i="13"/>
  <c r="AZ14" i="13"/>
  <c r="E14" i="13"/>
  <c r="H14" i="13"/>
  <c r="DZ13" i="13"/>
  <c r="CK13" i="13"/>
  <c r="CF13" i="13"/>
  <c r="CH13" i="13"/>
  <c r="BH13" i="13"/>
  <c r="AZ13" i="13"/>
  <c r="E13" i="13"/>
  <c r="H13" i="13"/>
  <c r="DZ12" i="13"/>
  <c r="CK12" i="13"/>
  <c r="CF12" i="13"/>
  <c r="CH12" i="13"/>
  <c r="BH12" i="13"/>
  <c r="AZ12" i="13"/>
  <c r="E12" i="13"/>
  <c r="H12" i="13"/>
  <c r="DZ11" i="13"/>
  <c r="CK11" i="13"/>
  <c r="CF11" i="13"/>
  <c r="CH11" i="13"/>
  <c r="BH11" i="13"/>
  <c r="AZ11" i="13"/>
  <c r="E11" i="13"/>
  <c r="H11" i="13"/>
  <c r="S6" i="13"/>
  <c r="S5" i="13"/>
  <c r="S4" i="13"/>
  <c r="E62" i="16"/>
  <c r="T62" i="16"/>
  <c r="F62" i="16"/>
  <c r="H62" i="16"/>
  <c r="I62" i="16"/>
  <c r="Q62" i="16"/>
  <c r="T61" i="16"/>
  <c r="Q61" i="16"/>
  <c r="T59" i="16"/>
  <c r="Q59" i="16"/>
  <c r="E58" i="16"/>
  <c r="T58" i="16"/>
  <c r="F58" i="16"/>
  <c r="G58" i="16"/>
  <c r="H58" i="16"/>
  <c r="I58" i="16"/>
  <c r="Q58" i="16"/>
  <c r="E57" i="16"/>
  <c r="T57" i="16"/>
  <c r="F57" i="16"/>
  <c r="G57" i="16"/>
  <c r="H57" i="16"/>
  <c r="I57" i="16"/>
  <c r="U62" i="16"/>
  <c r="R62" i="16"/>
  <c r="U61" i="16"/>
  <c r="R61" i="16"/>
  <c r="U59" i="16"/>
  <c r="R59" i="16"/>
  <c r="U58" i="16"/>
  <c r="R58" i="16"/>
</calcChain>
</file>

<file path=xl/sharedStrings.xml><?xml version="1.0" encoding="utf-8"?>
<sst xmlns="http://schemas.openxmlformats.org/spreadsheetml/2006/main" count="497" uniqueCount="230">
  <si>
    <t>Tema 3</t>
    <phoneticPr fontId="26" type="noConversion"/>
  </si>
  <si>
    <t>España monumental</t>
    <phoneticPr fontId="26" type="noConversion"/>
  </si>
  <si>
    <t>Exposición</t>
    <phoneticPr fontId="26" type="noConversion"/>
  </si>
  <si>
    <t>Tarea: Actividades del tema 6 completo</t>
  </si>
  <si>
    <t>1º TRIMESTRE</t>
  </si>
  <si>
    <t>Físico Europa</t>
    <phoneticPr fontId="26" type="noConversion"/>
  </si>
  <si>
    <t>Tema 5,6,7 y8</t>
    <phoneticPr fontId="26" type="noConversion"/>
  </si>
  <si>
    <t>Mapa físico de Europa</t>
    <phoneticPr fontId="26" type="noConversion"/>
  </si>
  <si>
    <t>tema8</t>
    <phoneticPr fontId="26" type="noConversion"/>
  </si>
  <si>
    <t>tema 8</t>
    <phoneticPr fontId="26" type="noConversion"/>
  </si>
  <si>
    <t>Tarea: Punto 1 del tema 10</t>
  </si>
  <si>
    <t>Tarea: Punto 2 del tema 10</t>
  </si>
  <si>
    <t>Tarea: Punto 3 tema 10</t>
  </si>
  <si>
    <t>Tarea: Punto 4 tema 10</t>
  </si>
  <si>
    <t>Tarea: Punto 5 tema 10</t>
  </si>
  <si>
    <t>Cuestionario: Examen tema 10: El Estado</t>
  </si>
  <si>
    <t>Cuestionario: Examen mapa político Asia</t>
  </si>
  <si>
    <t>Cuestionario: Examen mapa físico Asia</t>
  </si>
  <si>
    <t>Cuestionario: Examen mapa político África</t>
  </si>
  <si>
    <t>Tarea: Realiza un cuadro resumen con los distintos climas de la Tierra</t>
  </si>
  <si>
    <t>Tarea: Actividades varias</t>
  </si>
  <si>
    <t>Comportamiento (%)</t>
  </si>
  <si>
    <t>Cuaderno (%)</t>
  </si>
  <si>
    <t>AJUSTE</t>
  </si>
  <si>
    <t xml:space="preserve"> Insuficientes</t>
  </si>
  <si>
    <t>Suficientes</t>
  </si>
  <si>
    <t>Bienes</t>
  </si>
  <si>
    <t>Música</t>
  </si>
  <si>
    <t>2º trimestre</t>
  </si>
  <si>
    <t>3º trimestre</t>
  </si>
  <si>
    <t>2º TRIMESTRE</t>
  </si>
  <si>
    <t>Mapa España</t>
    <phoneticPr fontId="26" type="noConversion"/>
  </si>
  <si>
    <t>Exposición</t>
    <phoneticPr fontId="26" type="noConversion"/>
  </si>
  <si>
    <t>Tarea: Realiza un cuadro resumen de los espacios protegidos de España</t>
  </si>
  <si>
    <t>Tema 3</t>
    <phoneticPr fontId="26" type="noConversion"/>
  </si>
  <si>
    <t>Sabao Ariza, María Carmen</t>
  </si>
  <si>
    <t>Sánchez García, José Manuel</t>
  </si>
  <si>
    <t>Torres García, Nuria</t>
  </si>
  <si>
    <t>Vidal Brioso, Adrián</t>
  </si>
  <si>
    <t>Vidal Sánchez, Alejandro</t>
  </si>
  <si>
    <t>-</t>
    <phoneticPr fontId="26" type="noConversion"/>
  </si>
  <si>
    <t>8.98</t>
    <phoneticPr fontId="26" type="noConversion"/>
  </si>
  <si>
    <t>Tarea: las 5 ciudades que te gustaría visitar</t>
  </si>
  <si>
    <t>Mapa España político</t>
    <phoneticPr fontId="26" type="noConversion"/>
  </si>
  <si>
    <t>Tarea: Actividades 15, 16 y 17</t>
  </si>
  <si>
    <t>Tarea: Elementos para el análisis de una ciudad</t>
  </si>
  <si>
    <t>Tarea: Estructura de la ciudad (págs 88 y 89 del libro)</t>
  </si>
  <si>
    <t>Tarea: Problemas urbanos y sus soluciones (90 y 91 del libro)</t>
  </si>
  <si>
    <t>Tarea: Poblamiento rural en España (92 y 93)</t>
  </si>
  <si>
    <t>Tarea: Poblamiento urbano en España (94-97)</t>
  </si>
  <si>
    <t>Cuestionario: Examen tema 2: El medio físico de España</t>
  </si>
  <si>
    <t>Tarea: Cuadro resumen climas y vegetación</t>
  </si>
  <si>
    <t>Tarea: Cuadro resumen paisajes naturales de España</t>
  </si>
  <si>
    <t>Tarea: Realiza un cuadro resumen sobre los recursos naturales de España</t>
  </si>
  <si>
    <t>Tarea: Realiza un cuadro resumen del medio físico de Andalucía</t>
  </si>
  <si>
    <t>Tarea: Punto 2</t>
  </si>
  <si>
    <t>Tarea: Punto 3</t>
  </si>
  <si>
    <t>Tarea: Punto 4</t>
  </si>
  <si>
    <t>Foro: Europa monumental (3ºB)</t>
  </si>
  <si>
    <t>Cuestionario: Examen monumentos Europa (3ºB)</t>
  </si>
  <si>
    <t>Tarea: Poblamiento rural en Andalucía (98)</t>
  </si>
  <si>
    <t>Tarea: Poblamiento urbano de Andalucía (98-99)</t>
  </si>
  <si>
    <t>Tarea: Actividades tema 5 completo</t>
  </si>
  <si>
    <t>Mapa monumental España</t>
    <phoneticPr fontId="26" type="noConversion"/>
  </si>
  <si>
    <t>Curso 2013-2014</t>
    <phoneticPr fontId="0" type="noConversion"/>
  </si>
  <si>
    <t>Sociales</t>
    <phoneticPr fontId="26" type="noConversion"/>
  </si>
  <si>
    <t>Alcón Flores, Estela Rocío</t>
  </si>
  <si>
    <t>Anaya Girela, Adrián</t>
  </si>
  <si>
    <t>Ancela Conde, Nerea</t>
  </si>
  <si>
    <t>Barba Rodríguez, José Antonio</t>
  </si>
  <si>
    <t>Bazo García, José Luis</t>
  </si>
  <si>
    <t>Benítez García, Tania</t>
  </si>
  <si>
    <t>Bernal Posadas, Eva</t>
  </si>
  <si>
    <t>Bernal Posadas, María</t>
  </si>
  <si>
    <t>Buzón Bernal, Miguel Ángel</t>
  </si>
  <si>
    <t>Buzón García, Francisco Javier</t>
  </si>
  <si>
    <t>-</t>
    <phoneticPr fontId="26" type="noConversion"/>
  </si>
  <si>
    <t>Número de alumnos</t>
  </si>
  <si>
    <t>%</t>
  </si>
  <si>
    <t>ORDINARIA</t>
  </si>
  <si>
    <t>Nombre de estudiante</t>
  </si>
  <si>
    <t>EXÁMENES</t>
  </si>
  <si>
    <t>TRABAJOS</t>
  </si>
  <si>
    <t>nº</t>
  </si>
  <si>
    <t>COMPORTAMIENTO</t>
  </si>
  <si>
    <t>1º trimestre</t>
  </si>
  <si>
    <t xml:space="preserve"> Trabajo de clase (%)</t>
  </si>
  <si>
    <t>Antonio J. Calvillo Castro</t>
  </si>
  <si>
    <t>Notables</t>
  </si>
  <si>
    <t>Sobresalientes</t>
  </si>
  <si>
    <t>Extraordinaria</t>
  </si>
  <si>
    <t>TRABAJO DIARIO</t>
  </si>
  <si>
    <t>Tarea: Actividades tema 7 completo</t>
  </si>
  <si>
    <t>Cuestionario: Examen tema 14</t>
  </si>
  <si>
    <t>Cuestionario: Examen Mapamundi político</t>
  </si>
  <si>
    <t>Cuestionario: Examen Mapamundi Físico</t>
  </si>
  <si>
    <t>Tarea: Punto 1</t>
  </si>
  <si>
    <t>suspensos</t>
  </si>
  <si>
    <t>Media de los exámenes</t>
  </si>
  <si>
    <t>IES Cristóbal Colón</t>
  </si>
  <si>
    <t>Cuestionario: Examen mapa físico de África</t>
  </si>
  <si>
    <t>3º TRIMESTRE</t>
  </si>
  <si>
    <t>Nº</t>
  </si>
  <si>
    <t>Cuestionario: Examen de mapas: Los continentes</t>
  </si>
  <si>
    <t>Tarea: Cuadro resumen de los Ríos y lagos de España</t>
  </si>
  <si>
    <t>Trabajos</t>
  </si>
  <si>
    <t>Ordinaria</t>
  </si>
  <si>
    <t>Exámenes</t>
  </si>
  <si>
    <t>Prueba inicial</t>
  </si>
  <si>
    <t>Prueba inicial /Otros (%)</t>
  </si>
  <si>
    <t>OTROS</t>
  </si>
  <si>
    <t>Media de los trabajos</t>
  </si>
  <si>
    <t>Tarea: Actividades 14, 15, 16 y 17 de la página 15 del libro</t>
  </si>
  <si>
    <t>Tarea: Realiza las actividades 18, 19, 20, 23, 24 y 25 del libro</t>
  </si>
  <si>
    <t>Camacho Pecho, Manuel</t>
  </si>
  <si>
    <t>Caraballo González, Tamara</t>
  </si>
  <si>
    <t>Díaz González, Erica</t>
  </si>
  <si>
    <t>Garrido Márquez, Alicia</t>
  </si>
  <si>
    <t>Larios Rodríguez, Ángela</t>
  </si>
  <si>
    <t>López Seco, Cristian</t>
  </si>
  <si>
    <t>Mayolín Díaz, Ainoa</t>
  </si>
  <si>
    <t>Muñoz Ramírez, Joaquín Manuel</t>
  </si>
  <si>
    <t>Núñez Román, Estrella</t>
  </si>
  <si>
    <t>Ortega Rodríguez, María</t>
  </si>
  <si>
    <t>Partida Crespo, Alejandro</t>
  </si>
  <si>
    <t>Pérez Romero, Cristian</t>
  </si>
  <si>
    <t>Rodríguez García, Francisco</t>
  </si>
  <si>
    <t>Rodríguez Montaño, Claudia</t>
  </si>
  <si>
    <t>Román Jurado, Francisco Manue</t>
  </si>
  <si>
    <t>Tarea: Realiza un cuadro resumen con los distintos medios naturales</t>
  </si>
  <si>
    <t>3º ESO B "SOCIALES"</t>
    <phoneticPr fontId="0" type="noConversion"/>
  </si>
  <si>
    <t>tema 1</t>
    <phoneticPr fontId="26" type="noConversion"/>
  </si>
  <si>
    <t>CUADERNO</t>
  </si>
  <si>
    <t>EXTRAORDIN</t>
  </si>
  <si>
    <t>aprobados</t>
  </si>
  <si>
    <t>Cadena Casado, Jorge</t>
  </si>
  <si>
    <t>Calleja Madroñal, Eloísa</t>
  </si>
  <si>
    <t>Casal Caputto, Christian</t>
  </si>
  <si>
    <t>Castellano Valiente, Desire</t>
  </si>
  <si>
    <t>Chulián Romero, Roberto</t>
  </si>
  <si>
    <t>Climent Hita, María</t>
  </si>
  <si>
    <t>Durán Cortázar, José Manuel</t>
  </si>
  <si>
    <t>Gallardo Pérez, María Carmen</t>
  </si>
  <si>
    <t>Galo Tutor, Álvaro</t>
  </si>
  <si>
    <t>González Díaz, Álvaro</t>
  </si>
  <si>
    <t>González Romero, Natalia</t>
  </si>
  <si>
    <t>Hidalgo Ruiz, Bienvenido</t>
  </si>
  <si>
    <t>Infante Jiménez, Zaira</t>
  </si>
  <si>
    <t>Jurado Lara, Laura</t>
  </si>
  <si>
    <t>Lagares García, José Miguel</t>
  </si>
  <si>
    <t>Martínez Romero, Josué</t>
    <phoneticPr fontId="29" type="noConversion"/>
  </si>
  <si>
    <t>Pérez Parrado, Mario José</t>
  </si>
  <si>
    <t>Cuestionario: Examen mapas tema 2: El medio físico es España</t>
  </si>
  <si>
    <t>Sociales</t>
    <phoneticPr fontId="26" type="noConversion"/>
  </si>
  <si>
    <t>Tarea: Resumen del tema</t>
  </si>
  <si>
    <t>-</t>
    <phoneticPr fontId="26" type="noConversion"/>
  </si>
  <si>
    <t>Europa monumentos</t>
    <phoneticPr fontId="26" type="noConversion"/>
  </si>
  <si>
    <t>Tarea: El sector primario en España</t>
  </si>
  <si>
    <t>Tarea: El sector secundario en España</t>
  </si>
  <si>
    <t>Cuestionario: Examen monumentos 3ºA</t>
  </si>
  <si>
    <t>Tarea: Sector terciario en España</t>
  </si>
  <si>
    <t>Tarea: Consecuencias medioambientales</t>
  </si>
  <si>
    <t>Tarea: Sectores primario, secundario y terciario en Andalucía</t>
  </si>
  <si>
    <t>Tarea: Trabajo sobre ciudad española</t>
  </si>
  <si>
    <t>Cuestionario: Mapa político de América</t>
  </si>
  <si>
    <t>Cuestionario: Mapa físico América</t>
  </si>
  <si>
    <t>Cuestionario: Examen tema 9</t>
  </si>
  <si>
    <t>Tarea: Trabajo sobre fiesta de extranjeros en España</t>
  </si>
  <si>
    <t>Tarea: Actividades 31, 32 y 33</t>
  </si>
  <si>
    <t xml:space="preserve">Tarea: Actividades finales </t>
  </si>
  <si>
    <t>Tarea: Criterios para diferenciar los núcleos de población urbanos y rurales</t>
  </si>
  <si>
    <t>Tarea: Tipos de poblamiento rural</t>
  </si>
  <si>
    <t>Tarea: Tipos de pueblos según su forma y según su relación con la actividad agraria</t>
  </si>
  <si>
    <t>Tarea: Tipos de redes viarias rurales</t>
  </si>
  <si>
    <t>Tarea: Investiga sobre un tipo de casa rural de España</t>
  </si>
  <si>
    <t>Tarea: Tipos de núcleos urbanos</t>
  </si>
  <si>
    <t>Tarea: Funciones de la ciudad</t>
  </si>
  <si>
    <t>Mapa polçítico de España</t>
    <phoneticPr fontId="26" type="noConversion"/>
  </si>
  <si>
    <t>España monumental</t>
    <phoneticPr fontId="26" type="noConversion"/>
  </si>
  <si>
    <t>-</t>
  </si>
  <si>
    <t>-</t>
    <phoneticPr fontId="26" type="noConversion"/>
  </si>
  <si>
    <t>-</t>
    <phoneticPr fontId="26" type="noConversion"/>
  </si>
  <si>
    <t>Político España</t>
    <phoneticPr fontId="26" type="noConversion"/>
  </si>
  <si>
    <t>Monumental España</t>
    <phoneticPr fontId="26" type="noConversion"/>
  </si>
  <si>
    <t>-</t>
    <phoneticPr fontId="26" type="noConversion"/>
  </si>
  <si>
    <t>-</t>
    <phoneticPr fontId="26" type="noConversion"/>
  </si>
  <si>
    <t>-</t>
    <phoneticPr fontId="26" type="noConversion"/>
  </si>
  <si>
    <t>-</t>
    <phoneticPr fontId="26" type="noConversion"/>
  </si>
  <si>
    <t>8.93</t>
    <phoneticPr fontId="26" type="noConversion"/>
  </si>
  <si>
    <t>-</t>
    <phoneticPr fontId="26" type="noConversion"/>
  </si>
  <si>
    <t>Tema 3</t>
    <phoneticPr fontId="26" type="noConversion"/>
  </si>
  <si>
    <t>Tarea: Realiza un cuadro resumen de las grandes unidades del relieve de España</t>
  </si>
  <si>
    <t>Tarea: Resumen del tema 2</t>
  </si>
  <si>
    <t>Tarea: Resumen tema 3</t>
  </si>
  <si>
    <t>Curso 2013-2014</t>
    <phoneticPr fontId="0" type="noConversion"/>
  </si>
  <si>
    <t>??</t>
    <phoneticPr fontId="26" type="noConversion"/>
  </si>
  <si>
    <t>% TOTAL</t>
  </si>
  <si>
    <t>Tema 4</t>
    <phoneticPr fontId="26" type="noConversion"/>
  </si>
  <si>
    <t>Tema 4</t>
    <phoneticPr fontId="26" type="noConversion"/>
  </si>
  <si>
    <t>Político Eurpa</t>
    <phoneticPr fontId="26" type="noConversion"/>
  </si>
  <si>
    <t>Político de Europa</t>
    <phoneticPr fontId="26" type="noConversion"/>
  </si>
  <si>
    <t>3º ESO A "SOCIALES"</t>
    <phoneticPr fontId="0" type="noConversion"/>
  </si>
  <si>
    <t>TEMA 1</t>
    <phoneticPr fontId="26" type="noConversion"/>
  </si>
  <si>
    <t>Tarea: Actividades 9 y 10 de la página 11 + coordenadas de mi casa</t>
  </si>
  <si>
    <t>Tema 5,6,7 y 8</t>
    <phoneticPr fontId="26" type="noConversion"/>
  </si>
  <si>
    <t>Ahumada Cala, María Carmen</t>
  </si>
  <si>
    <t>Alcántara Vidal, María José</t>
  </si>
  <si>
    <t>Cadena Real, Miguel Ángel</t>
  </si>
  <si>
    <t>1º BIMESTRE</t>
  </si>
  <si>
    <t>2º BIMESTRE</t>
  </si>
  <si>
    <r>
      <t xml:space="preserve">1º </t>
    </r>
    <r>
      <rPr>
        <sz val="8"/>
        <color indexed="9"/>
        <rFont val="Century Gothic"/>
        <family val="2"/>
      </rPr>
      <t>BIMESTRE</t>
    </r>
  </si>
  <si>
    <r>
      <t xml:space="preserve">2º </t>
    </r>
    <r>
      <rPr>
        <sz val="8"/>
        <color indexed="9"/>
        <rFont val="Century Gothic"/>
        <family val="2"/>
      </rPr>
      <t>BIMESTRE</t>
    </r>
  </si>
  <si>
    <r>
      <t xml:space="preserve">3º </t>
    </r>
    <r>
      <rPr>
        <sz val="8"/>
        <color indexed="9"/>
        <rFont val="Century Gothic"/>
        <family val="2"/>
      </rPr>
      <t>BIMESTRE</t>
    </r>
  </si>
  <si>
    <t>4º BIMESTRE</t>
  </si>
  <si>
    <t>SABER</t>
  </si>
  <si>
    <t>HACER</t>
  </si>
  <si>
    <r>
      <t>Media de</t>
    </r>
    <r>
      <rPr>
        <sz val="8"/>
        <color indexed="9"/>
        <rFont val="Century Gothic"/>
        <family val="2"/>
      </rPr>
      <t xml:space="preserve"> SABER</t>
    </r>
  </si>
  <si>
    <r>
      <t xml:space="preserve">Media de </t>
    </r>
    <r>
      <rPr>
        <sz val="8"/>
        <color indexed="9"/>
        <rFont val="Century Gothic"/>
        <family val="2"/>
      </rPr>
      <t>HACER</t>
    </r>
  </si>
  <si>
    <t>CONVIVIR</t>
  </si>
  <si>
    <t>Media de CONVIVIR</t>
  </si>
  <si>
    <t>3º BIMESTRE</t>
  </si>
  <si>
    <t>GRUPO 1</t>
  </si>
  <si>
    <t>Luis Fernando</t>
  </si>
  <si>
    <t>Curso 2014-2015</t>
  </si>
  <si>
    <t>NOMBRE DE LA INSTITUCIÓN</t>
  </si>
  <si>
    <t>EXTRAORDINARIA</t>
  </si>
  <si>
    <t>4º bimestre</t>
  </si>
  <si>
    <r>
      <t xml:space="preserve">1º </t>
    </r>
    <r>
      <rPr>
        <sz val="8"/>
        <color indexed="9"/>
        <rFont val="Century Gothic"/>
        <family val="2"/>
      </rPr>
      <t>bimestre</t>
    </r>
  </si>
  <si>
    <r>
      <t xml:space="preserve">2º </t>
    </r>
    <r>
      <rPr>
        <sz val="8"/>
        <color indexed="9"/>
        <rFont val="Century Gothic"/>
        <family val="2"/>
      </rPr>
      <t>bimestre</t>
    </r>
  </si>
  <si>
    <r>
      <t xml:space="preserve">3º </t>
    </r>
    <r>
      <rPr>
        <sz val="8"/>
        <color indexed="9"/>
        <rFont val="Century Gothic"/>
        <family val="2"/>
      </rPr>
      <t>bimestre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</si>
</sst>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38" x14ac:knownFonts="1">
    <font>
      <sz val="10"/>
      <name val="Arial"/>
    </font>
    <font>
      <sz val="10"/>
      <name val="Arial"/>
    </font>
    <font>
      <sz val="10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i/>
      <sz val="8"/>
      <name val="Century Gothic"/>
      <family val="2"/>
    </font>
    <font>
      <b/>
      <sz val="9"/>
      <name val="Century Gothic"/>
      <family val="2"/>
    </font>
    <font>
      <sz val="22"/>
      <name val="Century Gothic"/>
      <family val="2"/>
    </font>
    <font>
      <sz val="8"/>
      <color indexed="9"/>
      <name val="Century Gothic"/>
      <family val="2"/>
    </font>
    <font>
      <b/>
      <sz val="8"/>
      <name val="Century Gothic"/>
      <family val="2"/>
    </font>
    <font>
      <sz val="9"/>
      <color indexed="9"/>
      <name val="Century Gothic"/>
      <family val="2"/>
    </font>
    <font>
      <b/>
      <sz val="8"/>
      <color indexed="8"/>
      <name val="Century Gothic"/>
      <family val="2"/>
    </font>
    <font>
      <sz val="9"/>
      <color indexed="8"/>
      <name val="Century Gothic"/>
      <family val="2"/>
    </font>
    <font>
      <b/>
      <sz val="18"/>
      <color indexed="10"/>
      <name val="Century Gothic"/>
      <family val="2"/>
    </font>
    <font>
      <sz val="8"/>
      <color indexed="9"/>
      <name val="Century Gothic"/>
      <family val="2"/>
    </font>
    <font>
      <sz val="10"/>
      <name val="Arial"/>
    </font>
    <font>
      <b/>
      <sz val="8"/>
      <color indexed="9"/>
      <name val="Century Gothic"/>
      <family val="2"/>
    </font>
    <font>
      <sz val="10"/>
      <color indexed="9"/>
      <name val="Arial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b/>
      <sz val="10"/>
      <color indexed="9"/>
      <name val="Century Gothic"/>
      <family val="2"/>
    </font>
    <font>
      <b/>
      <sz val="12"/>
      <color indexed="9"/>
      <name val="Century Gothic"/>
      <family val="2"/>
    </font>
    <font>
      <b/>
      <sz val="20"/>
      <color indexed="9"/>
      <name val="Century Gothic"/>
      <family val="2"/>
    </font>
    <font>
      <b/>
      <sz val="20"/>
      <color indexed="9"/>
      <name val="Arial"/>
      <family val="2"/>
    </font>
    <font>
      <sz val="20"/>
      <name val="Century Gothic"/>
      <family val="2"/>
    </font>
    <font>
      <sz val="12"/>
      <color indexed="8"/>
      <name val="Times New Roman"/>
    </font>
    <font>
      <sz val="8"/>
      <name val="Verdana"/>
    </font>
    <font>
      <u/>
      <sz val="10"/>
      <color indexed="12"/>
      <name val="Arial"/>
    </font>
    <font>
      <sz val="10"/>
      <color indexed="12"/>
      <name val="Arial"/>
    </font>
    <font>
      <sz val="8"/>
      <name val="Arial"/>
    </font>
    <font>
      <u/>
      <sz val="10"/>
      <color theme="11"/>
      <name val="Arial"/>
    </font>
    <font>
      <sz val="9"/>
      <color rgb="FFFF0000"/>
      <name val="Century Gothic"/>
    </font>
    <font>
      <b/>
      <sz val="8"/>
      <color rgb="FFFFFFFF"/>
      <name val="Century Gothic"/>
      <family val="2"/>
    </font>
    <font>
      <sz val="8"/>
      <color rgb="FFFFFFFF"/>
      <name val="Century Gothic"/>
      <family val="2"/>
    </font>
    <font>
      <b/>
      <sz val="8"/>
      <color rgb="FF000000"/>
      <name val="Century Gothic"/>
      <family val="2"/>
    </font>
    <font>
      <b/>
      <sz val="9"/>
      <color rgb="FFFF0000"/>
      <name val="Century Gothic"/>
    </font>
    <font>
      <sz val="16"/>
      <name val="Century Gothic"/>
    </font>
    <font>
      <b/>
      <sz val="28"/>
      <color theme="0"/>
      <name val="Century Gothic"/>
    </font>
  </fonts>
  <fills count="43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AF1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DF8EC"/>
        <bgColor rgb="FF000000"/>
      </patternFill>
    </fill>
    <fill>
      <patternFill patternType="solid">
        <fgColor rgb="FF000090"/>
        <bgColor indexed="64"/>
      </patternFill>
    </fill>
    <fill>
      <patternFill patternType="solid">
        <fgColor rgb="FF333399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EAEAEA"/>
        <bgColor rgb="FF000000"/>
      </patternFill>
    </fill>
    <fill>
      <patternFill patternType="solid">
        <fgColor rgb="FF0066CC"/>
        <bgColor rgb="FF000000"/>
      </patternFill>
    </fill>
    <fill>
      <patternFill patternType="solid">
        <fgColor rgb="FFFFFAF1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00000"/>
        <bgColor indexed="64"/>
      </patternFill>
    </fill>
  </fills>
  <borders count="6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22"/>
      </bottom>
      <diagonal/>
    </border>
    <border>
      <left style="thick">
        <color indexed="36"/>
      </left>
      <right/>
      <top style="thick">
        <color indexed="36"/>
      </top>
      <bottom/>
      <diagonal/>
    </border>
    <border>
      <left/>
      <right/>
      <top style="thick">
        <color indexed="36"/>
      </top>
      <bottom/>
      <diagonal/>
    </border>
    <border>
      <left/>
      <right style="thick">
        <color indexed="36"/>
      </right>
      <top style="thick">
        <color indexed="36"/>
      </top>
      <bottom/>
      <diagonal/>
    </border>
    <border>
      <left style="thick">
        <color indexed="56"/>
      </left>
      <right/>
      <top style="thick">
        <color indexed="56"/>
      </top>
      <bottom/>
      <diagonal/>
    </border>
    <border>
      <left/>
      <right/>
      <top style="thick">
        <color indexed="56"/>
      </top>
      <bottom/>
      <diagonal/>
    </border>
    <border>
      <left/>
      <right style="thick">
        <color indexed="56"/>
      </right>
      <top style="thick">
        <color indexed="56"/>
      </top>
      <bottom/>
      <diagonal/>
    </border>
    <border>
      <left style="thick">
        <color indexed="36"/>
      </left>
      <right/>
      <top/>
      <bottom/>
      <diagonal/>
    </border>
    <border>
      <left/>
      <right style="thick">
        <color indexed="36"/>
      </right>
      <top/>
      <bottom/>
      <diagonal/>
    </border>
    <border>
      <left style="thick">
        <color indexed="56"/>
      </left>
      <right/>
      <top/>
      <bottom/>
      <diagonal/>
    </border>
    <border>
      <left/>
      <right style="thick">
        <color indexed="56"/>
      </right>
      <top/>
      <bottom/>
      <diagonal/>
    </border>
    <border>
      <left style="thick">
        <color indexed="23"/>
      </left>
      <right/>
      <top style="thick">
        <color indexed="23"/>
      </top>
      <bottom style="thin">
        <color indexed="22"/>
      </bottom>
      <diagonal/>
    </border>
    <border>
      <left/>
      <right/>
      <top style="thick">
        <color indexed="23"/>
      </top>
      <bottom style="thin">
        <color indexed="22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36"/>
      </left>
      <right/>
      <top/>
      <bottom style="thin">
        <color indexed="22"/>
      </bottom>
      <diagonal/>
    </border>
    <border>
      <left style="thick">
        <color indexed="56"/>
      </left>
      <right/>
      <top/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ck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thick">
        <color indexed="23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ck">
        <color indexed="36"/>
      </left>
      <right/>
      <top style="thin">
        <color indexed="22"/>
      </top>
      <bottom style="thin">
        <color indexed="22"/>
      </bottom>
      <diagonal/>
    </border>
    <border>
      <left/>
      <right style="thick">
        <color indexed="36"/>
      </right>
      <top/>
      <bottom style="thin">
        <color indexed="22"/>
      </bottom>
      <diagonal/>
    </border>
    <border>
      <left style="thick">
        <color indexed="56"/>
      </left>
      <right/>
      <top style="thin">
        <color indexed="22"/>
      </top>
      <bottom style="thin">
        <color indexed="22"/>
      </bottom>
      <diagonal/>
    </border>
    <border>
      <left/>
      <right style="thick">
        <color indexed="56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ck">
        <color indexed="23"/>
      </left>
      <right/>
      <top/>
      <bottom style="thin">
        <color indexed="22"/>
      </bottom>
      <diagonal/>
    </border>
    <border>
      <left style="thin">
        <color indexed="22"/>
      </left>
      <right style="thick">
        <color indexed="36"/>
      </right>
      <top/>
      <bottom style="thin">
        <color indexed="22"/>
      </bottom>
      <diagonal/>
    </border>
    <border>
      <left style="thin">
        <color indexed="22"/>
      </left>
      <right style="thick">
        <color indexed="56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D2D2D2"/>
      </left>
      <right/>
      <top/>
      <bottom style="thin">
        <color rgb="FFD2D2D2"/>
      </bottom>
      <diagonal/>
    </border>
    <border>
      <left style="thick">
        <color indexed="23"/>
      </left>
      <right style="thin">
        <color theme="0" tint="-0.14999847407452621"/>
      </right>
      <top style="thin">
        <color indexed="22"/>
      </top>
      <bottom style="thin">
        <color indexed="2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22"/>
      </top>
      <bottom style="thin">
        <color indexed="22"/>
      </bottom>
      <diagonal/>
    </border>
    <border>
      <left style="thin">
        <color theme="0" tint="-0.1499984740745262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23"/>
      </left>
      <right style="thin">
        <color theme="0" tint="-0.14999847407452621"/>
      </right>
      <top/>
      <bottom style="thin">
        <color indexed="2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22"/>
      </bottom>
      <diagonal/>
    </border>
    <border>
      <left style="thin">
        <color theme="0" tint="-0.14999847407452621"/>
      </left>
      <right style="thin">
        <color indexed="22"/>
      </right>
      <top/>
      <bottom style="thin">
        <color indexed="22"/>
      </bottom>
      <diagonal/>
    </border>
    <border>
      <left style="thick">
        <color rgb="FF888888"/>
      </left>
      <right/>
      <top style="thick">
        <color rgb="FF888888"/>
      </top>
      <bottom style="thin">
        <color rgb="FFD2D2D2"/>
      </bottom>
      <diagonal/>
    </border>
    <border>
      <left/>
      <right/>
      <top style="thick">
        <color rgb="FF888888"/>
      </top>
      <bottom style="thin">
        <color rgb="FFD2D2D2"/>
      </bottom>
      <diagonal/>
    </border>
    <border>
      <left/>
      <right/>
      <top style="thick">
        <color rgb="FF888888"/>
      </top>
      <bottom/>
      <diagonal/>
    </border>
    <border>
      <left/>
      <right/>
      <top/>
      <bottom style="thin">
        <color rgb="FFD2D2D2"/>
      </bottom>
      <diagonal/>
    </border>
    <border>
      <left style="thick">
        <color rgb="FF888888"/>
      </left>
      <right style="thin">
        <color rgb="FFD9D9D9"/>
      </right>
      <top/>
      <bottom style="thin">
        <color rgb="FFD2D2D2"/>
      </bottom>
      <diagonal/>
    </border>
    <border>
      <left/>
      <right style="thin">
        <color rgb="FFD9D9D9"/>
      </right>
      <top/>
      <bottom style="thin">
        <color rgb="FFD2D2D2"/>
      </bottom>
      <diagonal/>
    </border>
    <border>
      <left/>
      <right style="thin">
        <color rgb="FFD2D2D2"/>
      </right>
      <top/>
      <bottom style="thin">
        <color rgb="FFD2D2D2"/>
      </bottom>
      <diagonal/>
    </border>
    <border>
      <left style="thin">
        <color rgb="FFD9D9D9"/>
      </left>
      <right style="thin">
        <color rgb="FFD9D9D9"/>
      </right>
      <top/>
      <bottom style="thin">
        <color rgb="FFD2D2D2"/>
      </bottom>
      <diagonal/>
    </border>
    <border>
      <left style="thin">
        <color rgb="FFD9D9D9"/>
      </left>
      <right style="thin">
        <color rgb="FFD2D2D2"/>
      </right>
      <top/>
      <bottom style="thin">
        <color rgb="FFD2D2D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55"/>
      </right>
      <top/>
      <bottom/>
      <diagonal/>
    </border>
  </borders>
  <cellStyleXfs count="4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62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4" borderId="0" xfId="0" applyFont="1" applyFill="1" applyAlignment="1">
      <alignment horizontal="left"/>
    </xf>
    <xf numFmtId="2" fontId="6" fillId="6" borderId="0" xfId="0" applyNumberFormat="1" applyFont="1" applyFill="1" applyAlignment="1" applyProtection="1">
      <alignment horizontal="left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4" borderId="7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3" fillId="0" borderId="35" xfId="0" applyFont="1" applyBorder="1" applyAlignment="1" applyProtection="1">
      <alignment horizontal="left" vertical="center"/>
      <protection locked="0"/>
    </xf>
    <xf numFmtId="0" fontId="3" fillId="15" borderId="35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>
      <alignment horizontal="left" vertical="center"/>
    </xf>
    <xf numFmtId="1" fontId="12" fillId="4" borderId="0" xfId="0" applyNumberFormat="1" applyFont="1" applyFill="1" applyAlignment="1" applyProtection="1">
      <alignment horizontal="left" vertical="center"/>
      <protection locked="0"/>
    </xf>
    <xf numFmtId="0" fontId="7" fillId="4" borderId="0" xfId="0" applyFont="1" applyFill="1" applyAlignment="1">
      <alignment horizontal="left" vertical="center" wrapText="1"/>
    </xf>
    <xf numFmtId="0" fontId="10" fillId="16" borderId="34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0" fillId="16" borderId="29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0" fontId="7" fillId="4" borderId="0" xfId="0" applyFont="1" applyFill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1" fontId="6" fillId="0" borderId="6" xfId="3" applyNumberFormat="1" applyFont="1" applyFill="1" applyBorder="1" applyAlignment="1">
      <alignment horizontal="center" vertical="center" wrapText="1"/>
    </xf>
    <xf numFmtId="1" fontId="6" fillId="0" borderId="6" xfId="3" applyNumberFormat="1" applyFont="1" applyFill="1" applyBorder="1" applyAlignment="1" applyProtection="1">
      <alignment horizontal="center" vertical="center"/>
      <protection locked="0"/>
    </xf>
    <xf numFmtId="3" fontId="9" fillId="0" borderId="6" xfId="1" applyNumberFormat="1" applyFont="1" applyFill="1" applyBorder="1" applyAlignment="1">
      <alignment horizontal="center" vertical="center"/>
    </xf>
    <xf numFmtId="1" fontId="9" fillId="0" borderId="6" xfId="1" applyNumberFormat="1" applyFont="1" applyFill="1" applyBorder="1" applyAlignment="1">
      <alignment horizontal="center" vertical="center"/>
    </xf>
    <xf numFmtId="1" fontId="9" fillId="0" borderId="6" xfId="2" applyNumberFormat="1" applyFont="1" applyFill="1" applyBorder="1" applyAlignment="1">
      <alignment horizontal="center" vertical="center"/>
    </xf>
    <xf numFmtId="1" fontId="6" fillId="0" borderId="0" xfId="3" applyNumberFormat="1" applyFont="1" applyFill="1" applyBorder="1" applyAlignment="1" applyProtection="1">
      <alignment horizontal="center" vertical="center"/>
      <protection locked="0"/>
    </xf>
    <xf numFmtId="1" fontId="9" fillId="0" borderId="6" xfId="3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textRotation="45"/>
    </xf>
    <xf numFmtId="2" fontId="12" fillId="0" borderId="35" xfId="0" applyNumberFormat="1" applyFont="1" applyBorder="1" applyAlignment="1" applyProtection="1">
      <alignment horizontal="center" vertical="center"/>
      <protection locked="0"/>
    </xf>
    <xf numFmtId="2" fontId="12" fillId="0" borderId="35" xfId="0" applyNumberFormat="1" applyFont="1" applyBorder="1" applyAlignment="1" applyProtection="1">
      <alignment horizontal="left" vertical="center"/>
      <protection locked="0"/>
    </xf>
    <xf numFmtId="2" fontId="12" fillId="15" borderId="35" xfId="0" applyNumberFormat="1" applyFont="1" applyFill="1" applyBorder="1" applyAlignment="1" applyProtection="1">
      <alignment horizontal="center" vertical="center"/>
      <protection locked="0"/>
    </xf>
    <xf numFmtId="2" fontId="12" fillId="15" borderId="35" xfId="0" applyNumberFormat="1" applyFont="1" applyFill="1" applyBorder="1" applyAlignment="1" applyProtection="1">
      <alignment horizontal="left" vertical="center"/>
      <protection locked="0"/>
    </xf>
    <xf numFmtId="1" fontId="11" fillId="20" borderId="26" xfId="0" applyNumberFormat="1" applyFont="1" applyFill="1" applyBorder="1" applyAlignment="1">
      <alignment horizontal="left" vertical="center" textRotation="90"/>
    </xf>
    <xf numFmtId="0" fontId="11" fillId="20" borderId="26" xfId="0" applyFont="1" applyFill="1" applyBorder="1" applyAlignment="1">
      <alignment horizontal="left" vertical="center" textRotation="90"/>
    </xf>
    <xf numFmtId="0" fontId="18" fillId="17" borderId="25" xfId="0" applyFont="1" applyFill="1" applyBorder="1" applyAlignment="1">
      <alignment horizontal="center" vertical="center" textRotation="90"/>
    </xf>
    <xf numFmtId="0" fontId="10" fillId="17" borderId="25" xfId="0" applyFont="1" applyFill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1" fontId="9" fillId="0" borderId="0" xfId="3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5" fillId="0" borderId="6" xfId="0" applyFont="1" applyBorder="1"/>
    <xf numFmtId="1" fontId="6" fillId="0" borderId="6" xfId="0" applyNumberFormat="1" applyFont="1" applyFill="1" applyBorder="1" applyAlignment="1" applyProtection="1">
      <alignment horizontal="center" vertical="center"/>
    </xf>
    <xf numFmtId="2" fontId="3" fillId="0" borderId="35" xfId="0" applyNumberFormat="1" applyFont="1" applyBorder="1" applyAlignment="1" applyProtection="1">
      <alignment horizontal="left" vertical="center"/>
    </xf>
    <xf numFmtId="2" fontId="19" fillId="22" borderId="35" xfId="0" applyNumberFormat="1" applyFont="1" applyFill="1" applyBorder="1" applyAlignment="1" applyProtection="1">
      <alignment horizontal="center" vertical="center"/>
    </xf>
    <xf numFmtId="1" fontId="21" fillId="5" borderId="6" xfId="3" applyNumberFormat="1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>
      <alignment horizontal="center" vertical="center" textRotation="90"/>
    </xf>
    <xf numFmtId="0" fontId="3" fillId="0" borderId="39" xfId="0" applyFont="1" applyBorder="1" applyAlignment="1" applyProtection="1">
      <alignment horizontal="left" vertical="center"/>
    </xf>
    <xf numFmtId="1" fontId="11" fillId="20" borderId="27" xfId="0" applyNumberFormat="1" applyFont="1" applyFill="1" applyBorder="1" applyAlignment="1">
      <alignment horizontal="left" vertical="center" textRotation="90"/>
    </xf>
    <xf numFmtId="2" fontId="12" fillId="0" borderId="36" xfId="0" applyNumberFormat="1" applyFont="1" applyBorder="1" applyAlignment="1" applyProtection="1">
      <alignment horizontal="center" vertical="center"/>
      <protection locked="0"/>
    </xf>
    <xf numFmtId="2" fontId="12" fillId="15" borderId="36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1" fontId="11" fillId="20" borderId="32" xfId="0" applyNumberFormat="1" applyFont="1" applyFill="1" applyBorder="1" applyAlignment="1">
      <alignment horizontal="left" vertical="center" textRotation="90"/>
    </xf>
    <xf numFmtId="2" fontId="12" fillId="0" borderId="23" xfId="0" applyNumberFormat="1" applyFont="1" applyBorder="1" applyAlignment="1" applyProtection="1">
      <alignment horizontal="center" vertical="center"/>
      <protection locked="0"/>
    </xf>
    <xf numFmtId="2" fontId="12" fillId="0" borderId="38" xfId="0" applyNumberFormat="1" applyFont="1" applyBorder="1" applyAlignment="1" applyProtection="1">
      <alignment horizontal="left" vertical="center"/>
      <protection locked="0"/>
    </xf>
    <xf numFmtId="2" fontId="12" fillId="15" borderId="23" xfId="0" applyNumberFormat="1" applyFont="1" applyFill="1" applyBorder="1" applyAlignment="1" applyProtection="1">
      <alignment horizontal="center" vertical="center"/>
      <protection locked="0"/>
    </xf>
    <xf numFmtId="2" fontId="12" fillId="15" borderId="38" xfId="0" applyNumberFormat="1" applyFont="1" applyFill="1" applyBorder="1" applyAlignment="1" applyProtection="1">
      <alignment horizontal="left" vertical="center"/>
      <protection locked="0"/>
    </xf>
    <xf numFmtId="2" fontId="3" fillId="0" borderId="7" xfId="0" applyNumberFormat="1" applyFont="1" applyBorder="1" applyAlignment="1" applyProtection="1">
      <alignment horizontal="left" vertical="center"/>
    </xf>
    <xf numFmtId="2" fontId="3" fillId="15" borderId="7" xfId="0" applyNumberFormat="1" applyFont="1" applyFill="1" applyBorder="1" applyAlignment="1" applyProtection="1">
      <alignment horizontal="left" vertical="center"/>
    </xf>
    <xf numFmtId="0" fontId="10" fillId="16" borderId="24" xfId="0" applyFont="1" applyFill="1" applyBorder="1" applyAlignment="1">
      <alignment horizontal="left" vertical="center"/>
    </xf>
    <xf numFmtId="0" fontId="25" fillId="0" borderId="25" xfId="0" applyFont="1" applyFill="1" applyBorder="1"/>
    <xf numFmtId="0" fontId="14" fillId="2" borderId="6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0" fillId="18" borderId="25" xfId="0" applyFont="1" applyFill="1" applyBorder="1" applyAlignment="1">
      <alignment horizontal="center" vertical="center" textRotation="90"/>
    </xf>
    <xf numFmtId="0" fontId="10" fillId="19" borderId="25" xfId="0" applyFont="1" applyFill="1" applyBorder="1" applyAlignment="1">
      <alignment horizontal="center" vertical="center" textRotation="90"/>
    </xf>
    <xf numFmtId="1" fontId="11" fillId="20" borderId="30" xfId="0" applyNumberFormat="1" applyFont="1" applyFill="1" applyBorder="1" applyAlignment="1">
      <alignment horizontal="left" vertical="center" textRotation="90"/>
    </xf>
    <xf numFmtId="2" fontId="19" fillId="21" borderId="35" xfId="0" applyNumberFormat="1" applyFont="1" applyFill="1" applyBorder="1" applyAlignment="1" applyProtection="1">
      <alignment horizontal="center" vertical="center"/>
    </xf>
    <xf numFmtId="2" fontId="12" fillId="0" borderId="22" xfId="0" applyNumberFormat="1" applyFont="1" applyBorder="1" applyAlignment="1" applyProtection="1">
      <alignment horizontal="center" vertical="center"/>
      <protection locked="0"/>
    </xf>
    <xf numFmtId="2" fontId="12" fillId="0" borderId="37" xfId="0" applyNumberFormat="1" applyFont="1" applyBorder="1" applyAlignment="1" applyProtection="1">
      <alignment horizontal="left" vertical="center"/>
      <protection locked="0"/>
    </xf>
    <xf numFmtId="2" fontId="3" fillId="4" borderId="35" xfId="0" applyNumberFormat="1" applyFont="1" applyFill="1" applyBorder="1" applyAlignment="1" applyProtection="1">
      <alignment horizontal="left" vertical="center"/>
    </xf>
    <xf numFmtId="0" fontId="3" fillId="4" borderId="35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/>
    </xf>
    <xf numFmtId="2" fontId="12" fillId="15" borderId="22" xfId="0" applyNumberFormat="1" applyFont="1" applyFill="1" applyBorder="1" applyAlignment="1" applyProtection="1">
      <alignment horizontal="center" vertical="center"/>
      <protection locked="0"/>
    </xf>
    <xf numFmtId="2" fontId="12" fillId="15" borderId="37" xfId="0" applyNumberFormat="1" applyFont="1" applyFill="1" applyBorder="1" applyAlignment="1" applyProtection="1">
      <alignment horizontal="left" vertical="center"/>
      <protection locked="0"/>
    </xf>
    <xf numFmtId="0" fontId="18" fillId="2" borderId="6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15" borderId="36" xfId="0" applyFont="1" applyFill="1" applyBorder="1" applyAlignment="1" applyProtection="1">
      <alignment horizontal="center" vertical="center"/>
      <protection locked="0"/>
    </xf>
    <xf numFmtId="2" fontId="12" fillId="13" borderId="35" xfId="0" applyNumberFormat="1" applyFont="1" applyFill="1" applyBorder="1" applyAlignment="1" applyProtection="1">
      <alignment horizontal="center" vertical="center"/>
      <protection locked="0"/>
    </xf>
    <xf numFmtId="1" fontId="28" fillId="0" borderId="6" xfId="4" applyNumberFormat="1" applyFont="1" applyFill="1" applyBorder="1" applyAlignment="1" applyProtection="1">
      <alignment horizontal="center" vertical="center"/>
    </xf>
    <xf numFmtId="2" fontId="12" fillId="0" borderId="35" xfId="0" applyNumberFormat="1" applyFont="1" applyFill="1" applyBorder="1" applyAlignment="1" applyProtection="1">
      <alignment horizontal="center" vertical="center"/>
      <protection locked="0"/>
    </xf>
    <xf numFmtId="1" fontId="11" fillId="20" borderId="29" xfId="0" applyNumberFormat="1" applyFont="1" applyFill="1" applyBorder="1" applyAlignment="1">
      <alignment horizontal="left" vertical="center" textRotation="90"/>
    </xf>
    <xf numFmtId="2" fontId="12" fillId="0" borderId="7" xfId="0" applyNumberFormat="1" applyFont="1" applyBorder="1" applyAlignment="1" applyProtection="1">
      <alignment horizontal="center" vertical="center"/>
      <protection locked="0"/>
    </xf>
    <xf numFmtId="2" fontId="12" fillId="15" borderId="7" xfId="0" applyNumberFormat="1" applyFont="1" applyFill="1" applyBorder="1" applyAlignment="1" applyProtection="1">
      <alignment horizontal="center" vertical="center"/>
      <protection locked="0"/>
    </xf>
    <xf numFmtId="0" fontId="25" fillId="0" borderId="42" xfId="0" applyFont="1" applyBorder="1"/>
    <xf numFmtId="0" fontId="25" fillId="0" borderId="42" xfId="0" applyFont="1" applyFill="1" applyBorder="1"/>
    <xf numFmtId="0" fontId="25" fillId="0" borderId="43" xfId="0" applyFont="1" applyFill="1" applyBorder="1"/>
    <xf numFmtId="2" fontId="12" fillId="0" borderId="22" xfId="0" applyNumberFormat="1" applyFont="1" applyFill="1" applyBorder="1" applyAlignment="1" applyProtection="1">
      <alignment horizontal="center" vertical="center"/>
      <protection locked="0"/>
    </xf>
    <xf numFmtId="2" fontId="12" fillId="0" borderId="23" xfId="0" applyNumberFormat="1" applyFont="1" applyFill="1" applyBorder="1" applyAlignment="1" applyProtection="1">
      <alignment horizontal="center" vertical="center"/>
      <protection locked="0"/>
    </xf>
    <xf numFmtId="2" fontId="12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5" fillId="0" borderId="0" xfId="0" applyFont="1" applyBorder="1"/>
    <xf numFmtId="0" fontId="11" fillId="13" borderId="26" xfId="0" applyFont="1" applyFill="1" applyBorder="1" applyAlignment="1">
      <alignment horizontal="left" vertical="center" textRotation="90"/>
    </xf>
    <xf numFmtId="1" fontId="11" fillId="13" borderId="26" xfId="0" applyNumberFormat="1" applyFont="1" applyFill="1" applyBorder="1" applyAlignment="1">
      <alignment horizontal="left" vertical="center" textRotation="90"/>
    </xf>
    <xf numFmtId="0" fontId="3" fillId="24" borderId="35" xfId="0" applyFont="1" applyFill="1" applyBorder="1" applyAlignment="1" applyProtection="1">
      <alignment horizontal="left" vertical="center"/>
      <protection locked="0"/>
    </xf>
    <xf numFmtId="2" fontId="3" fillId="24" borderId="35" xfId="0" applyNumberFormat="1" applyFont="1" applyFill="1" applyBorder="1" applyAlignment="1" applyProtection="1">
      <alignment horizontal="left" vertical="center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" fontId="11" fillId="20" borderId="46" xfId="0" applyNumberFormat="1" applyFont="1" applyFill="1" applyBorder="1" applyAlignment="1">
      <alignment horizontal="left" vertical="center" textRotation="90"/>
    </xf>
    <xf numFmtId="1" fontId="11" fillId="20" borderId="47" xfId="0" applyNumberFormat="1" applyFont="1" applyFill="1" applyBorder="1" applyAlignment="1">
      <alignment horizontal="left" vertical="center" textRotation="90"/>
    </xf>
    <xf numFmtId="1" fontId="11" fillId="20" borderId="48" xfId="0" applyNumberFormat="1" applyFont="1" applyFill="1" applyBorder="1" applyAlignment="1">
      <alignment horizontal="left" vertical="center" textRotation="90"/>
    </xf>
    <xf numFmtId="2" fontId="12" fillId="0" borderId="49" xfId="0" applyNumberFormat="1" applyFont="1" applyBorder="1" applyAlignment="1" applyProtection="1">
      <alignment horizontal="center" vertical="center"/>
      <protection locked="0"/>
    </xf>
    <xf numFmtId="2" fontId="12" fillId="0" borderId="50" xfId="0" applyNumberFormat="1" applyFont="1" applyBorder="1" applyAlignment="1" applyProtection="1">
      <alignment horizontal="center" vertical="center"/>
      <protection locked="0"/>
    </xf>
    <xf numFmtId="2" fontId="12" fillId="0" borderId="51" xfId="0" applyNumberFormat="1" applyFont="1" applyBorder="1" applyAlignment="1" applyProtection="1">
      <alignment horizontal="center" vertical="center"/>
      <protection locked="0"/>
    </xf>
    <xf numFmtId="2" fontId="12" fillId="23" borderId="49" xfId="0" applyNumberFormat="1" applyFont="1" applyFill="1" applyBorder="1" applyAlignment="1" applyProtection="1">
      <alignment horizontal="center" vertical="center"/>
      <protection locked="0"/>
    </xf>
    <xf numFmtId="2" fontId="12" fillId="23" borderId="50" xfId="0" applyNumberFormat="1" applyFont="1" applyFill="1" applyBorder="1" applyAlignment="1" applyProtection="1">
      <alignment horizontal="center" vertical="center"/>
      <protection locked="0"/>
    </xf>
    <xf numFmtId="2" fontId="12" fillId="23" borderId="51" xfId="0" applyNumberFormat="1" applyFont="1" applyFill="1" applyBorder="1" applyAlignment="1" applyProtection="1">
      <alignment horizontal="center" vertical="center"/>
      <protection locked="0"/>
    </xf>
    <xf numFmtId="2" fontId="12" fillId="15" borderId="49" xfId="0" applyNumberFormat="1" applyFont="1" applyFill="1" applyBorder="1" applyAlignment="1" applyProtection="1">
      <alignment horizontal="center" vertical="center"/>
      <protection locked="0"/>
    </xf>
    <xf numFmtId="2" fontId="12" fillId="15" borderId="50" xfId="0" applyNumberFormat="1" applyFont="1" applyFill="1" applyBorder="1" applyAlignment="1" applyProtection="1">
      <alignment horizontal="center" vertical="center"/>
      <protection locked="0"/>
    </xf>
    <xf numFmtId="2" fontId="12" fillId="15" borderId="51" xfId="0" applyNumberFormat="1" applyFont="1" applyFill="1" applyBorder="1" applyAlignment="1" applyProtection="1">
      <alignment horizontal="center" vertical="center"/>
      <protection locked="0"/>
    </xf>
    <xf numFmtId="1" fontId="34" fillId="29" borderId="56" xfId="0" applyNumberFormat="1" applyFont="1" applyFill="1" applyBorder="1" applyAlignment="1">
      <alignment horizontal="left" vertical="center" textRotation="90"/>
    </xf>
    <xf numFmtId="1" fontId="34" fillId="29" borderId="57" xfId="0" applyNumberFormat="1" applyFont="1" applyFill="1" applyBorder="1" applyAlignment="1">
      <alignment horizontal="left" vertical="center" textRotation="90"/>
    </xf>
    <xf numFmtId="1" fontId="34" fillId="29" borderId="58" xfId="0" applyNumberFormat="1" applyFont="1" applyFill="1" applyBorder="1" applyAlignment="1">
      <alignment horizontal="left" vertical="center" textRotation="90"/>
    </xf>
    <xf numFmtId="1" fontId="34" fillId="29" borderId="55" xfId="0" applyNumberFormat="1" applyFont="1" applyFill="1" applyBorder="1" applyAlignment="1">
      <alignment horizontal="left" vertical="center" textRotation="90"/>
    </xf>
    <xf numFmtId="0" fontId="34" fillId="29" borderId="45" xfId="0" applyFont="1" applyFill="1" applyBorder="1" applyAlignment="1">
      <alignment horizontal="left" vertical="center" textRotation="90"/>
    </xf>
    <xf numFmtId="2" fontId="31" fillId="0" borderId="56" xfId="0" applyNumberFormat="1" applyFont="1" applyBorder="1" applyAlignment="1" applyProtection="1">
      <alignment horizontal="center" vertical="center"/>
      <protection locked="0"/>
    </xf>
    <xf numFmtId="2" fontId="31" fillId="0" borderId="59" xfId="0" applyNumberFormat="1" applyFont="1" applyBorder="1" applyAlignment="1" applyProtection="1">
      <alignment horizontal="center" vertical="center"/>
      <protection locked="0"/>
    </xf>
    <xf numFmtId="2" fontId="31" fillId="0" borderId="60" xfId="0" applyNumberFormat="1" applyFont="1" applyBorder="1" applyAlignment="1" applyProtection="1">
      <alignment horizontal="center" vertical="center"/>
      <protection locked="0"/>
    </xf>
    <xf numFmtId="2" fontId="31" fillId="0" borderId="45" xfId="0" applyNumberFormat="1" applyFont="1" applyBorder="1" applyAlignment="1" applyProtection="1">
      <alignment horizontal="center" vertical="center"/>
      <protection locked="0"/>
    </xf>
    <xf numFmtId="2" fontId="35" fillId="30" borderId="45" xfId="0" applyNumberFormat="1" applyFont="1" applyFill="1" applyBorder="1" applyAlignment="1">
      <alignment horizontal="center" vertical="center"/>
    </xf>
    <xf numFmtId="2" fontId="31" fillId="31" borderId="56" xfId="0" applyNumberFormat="1" applyFont="1" applyFill="1" applyBorder="1" applyAlignment="1" applyProtection="1">
      <alignment horizontal="center" vertical="center"/>
      <protection locked="0"/>
    </xf>
    <xf numFmtId="2" fontId="31" fillId="31" borderId="59" xfId="0" applyNumberFormat="1" applyFont="1" applyFill="1" applyBorder="1" applyAlignment="1" applyProtection="1">
      <alignment horizontal="center" vertical="center"/>
      <protection locked="0"/>
    </xf>
    <xf numFmtId="2" fontId="31" fillId="31" borderId="60" xfId="0" applyNumberFormat="1" applyFont="1" applyFill="1" applyBorder="1" applyAlignment="1" applyProtection="1">
      <alignment horizontal="center" vertical="center"/>
      <protection locked="0"/>
    </xf>
    <xf numFmtId="2" fontId="31" fillId="25" borderId="45" xfId="0" applyNumberFormat="1" applyFont="1" applyFill="1" applyBorder="1" applyAlignment="1" applyProtection="1">
      <alignment horizontal="center" vertical="center"/>
      <protection locked="0"/>
    </xf>
    <xf numFmtId="2" fontId="31" fillId="25" borderId="56" xfId="0" applyNumberFormat="1" applyFont="1" applyFill="1" applyBorder="1" applyAlignment="1" applyProtection="1">
      <alignment horizontal="center" vertical="center"/>
      <protection locked="0"/>
    </xf>
    <xf numFmtId="2" fontId="31" fillId="25" borderId="59" xfId="0" applyNumberFormat="1" applyFont="1" applyFill="1" applyBorder="1" applyAlignment="1" applyProtection="1">
      <alignment horizontal="center" vertical="center"/>
      <protection locked="0"/>
    </xf>
    <xf numFmtId="2" fontId="31" fillId="25" borderId="60" xfId="0" applyNumberFormat="1" applyFont="1" applyFill="1" applyBorder="1" applyAlignment="1" applyProtection="1">
      <alignment horizontal="center" vertical="center"/>
      <protection locked="0"/>
    </xf>
    <xf numFmtId="1" fontId="6" fillId="0" borderId="61" xfId="3" applyNumberFormat="1" applyFont="1" applyFill="1" applyBorder="1" applyAlignment="1">
      <alignment horizontal="center" vertical="center" wrapText="1"/>
    </xf>
    <xf numFmtId="1" fontId="9" fillId="0" borderId="61" xfId="1" applyNumberFormat="1" applyFont="1" applyFill="1" applyBorder="1" applyAlignment="1">
      <alignment horizontal="center" vertical="center"/>
    </xf>
    <xf numFmtId="1" fontId="9" fillId="0" borderId="61" xfId="3" applyNumberFormat="1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 wrapText="1"/>
    </xf>
    <xf numFmtId="1" fontId="6" fillId="0" borderId="0" xfId="3" applyNumberFormat="1" applyFont="1" applyFill="1" applyBorder="1" applyAlignment="1">
      <alignment horizontal="center" vertical="center" wrapText="1"/>
    </xf>
    <xf numFmtId="0" fontId="10" fillId="32" borderId="25" xfId="0" applyFont="1" applyFill="1" applyBorder="1" applyAlignment="1">
      <alignment horizontal="center" vertical="center" textRotation="90"/>
    </xf>
    <xf numFmtId="0" fontId="18" fillId="32" borderId="25" xfId="0" applyFont="1" applyFill="1" applyBorder="1" applyAlignment="1">
      <alignment horizontal="center" vertical="center" textRotation="90"/>
    </xf>
    <xf numFmtId="0" fontId="10" fillId="33" borderId="25" xfId="0" applyFont="1" applyFill="1" applyBorder="1" applyAlignment="1">
      <alignment horizontal="center" vertical="center" textRotation="90"/>
    </xf>
    <xf numFmtId="0" fontId="10" fillId="34" borderId="25" xfId="0" applyFont="1" applyFill="1" applyBorder="1" applyAlignment="1">
      <alignment horizontal="center" vertical="center" textRotation="90"/>
    </xf>
    <xf numFmtId="0" fontId="10" fillId="35" borderId="25" xfId="0" applyFont="1" applyFill="1" applyBorder="1" applyAlignment="1">
      <alignment horizontal="center" vertical="center" textRotation="90"/>
    </xf>
    <xf numFmtId="0" fontId="10" fillId="35" borderId="26" xfId="0" applyFont="1" applyFill="1" applyBorder="1" applyAlignment="1">
      <alignment horizontal="center" vertical="center" textRotation="90"/>
    </xf>
    <xf numFmtId="0" fontId="10" fillId="36" borderId="26" xfId="0" applyFont="1" applyFill="1" applyBorder="1" applyAlignment="1">
      <alignment horizontal="center" vertical="center" textRotation="90"/>
    </xf>
    <xf numFmtId="0" fontId="10" fillId="37" borderId="26" xfId="0" applyFont="1" applyFill="1" applyBorder="1" applyAlignment="1">
      <alignment horizontal="center" vertical="center" textRotation="90"/>
    </xf>
    <xf numFmtId="0" fontId="14" fillId="2" borderId="6" xfId="0" applyFont="1" applyFill="1" applyBorder="1" applyAlignment="1">
      <alignment horizontal="center" vertical="center" textRotation="90" wrapText="1"/>
    </xf>
    <xf numFmtId="0" fontId="14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 textRotation="90"/>
    </xf>
    <xf numFmtId="0" fontId="0" fillId="0" borderId="33" xfId="0" applyBorder="1" applyAlignment="1">
      <alignment vertical="center" textRotation="90"/>
    </xf>
    <xf numFmtId="0" fontId="16" fillId="11" borderId="0" xfId="0" applyFont="1" applyFill="1" applyBorder="1" applyAlignment="1">
      <alignment horizontal="center" vertical="center" textRotation="90"/>
    </xf>
    <xf numFmtId="0" fontId="0" fillId="0" borderId="7" xfId="0" applyBorder="1" applyAlignment="1">
      <alignment vertical="center" textRotation="90"/>
    </xf>
    <xf numFmtId="0" fontId="16" fillId="7" borderId="0" xfId="0" applyFont="1" applyFill="1" applyBorder="1" applyAlignment="1">
      <alignment horizontal="center" vertical="center" textRotation="90"/>
    </xf>
    <xf numFmtId="0" fontId="16" fillId="15" borderId="0" xfId="0" applyFont="1" applyFill="1" applyBorder="1" applyAlignment="1">
      <alignment horizontal="center" vertical="center" textRotation="90"/>
    </xf>
    <xf numFmtId="0" fontId="16" fillId="14" borderId="15" xfId="0" applyFont="1" applyFill="1" applyBorder="1" applyAlignment="1">
      <alignment horizontal="center" vertical="center" textRotation="90"/>
    </xf>
    <xf numFmtId="0" fontId="0" fillId="0" borderId="31" xfId="0" applyBorder="1" applyAlignment="1">
      <alignment vertical="center" textRotation="90"/>
    </xf>
    <xf numFmtId="0" fontId="14" fillId="2" borderId="4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 textRotation="90" wrapText="1"/>
    </xf>
    <xf numFmtId="0" fontId="0" fillId="12" borderId="7" xfId="0" applyFill="1" applyBorder="1" applyAlignment="1">
      <alignment vertical="center" textRotation="90"/>
    </xf>
    <xf numFmtId="0" fontId="16" fillId="11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9" borderId="23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 textRotation="90" wrapText="1"/>
    </xf>
    <xf numFmtId="0" fontId="17" fillId="10" borderId="7" xfId="0" applyFont="1" applyFill="1" applyBorder="1" applyAlignment="1">
      <alignment vertical="center" textRotation="90"/>
    </xf>
    <xf numFmtId="1" fontId="14" fillId="2" borderId="2" xfId="0" applyNumberFormat="1" applyFont="1" applyFill="1" applyBorder="1" applyAlignment="1">
      <alignment horizontal="left" vertical="center"/>
    </xf>
    <xf numFmtId="1" fontId="14" fillId="2" borderId="3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textRotation="90" wrapText="1"/>
    </xf>
    <xf numFmtId="0" fontId="14" fillId="2" borderId="5" xfId="0" applyFont="1" applyFill="1" applyBorder="1" applyAlignment="1">
      <alignment horizontal="center" vertical="center" textRotation="90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22" fillId="7" borderId="8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14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/>
    </xf>
    <xf numFmtId="0" fontId="23" fillId="7" borderId="15" xfId="0" applyFont="1" applyFill="1" applyBorder="1" applyAlignment="1">
      <alignment horizontal="center" vertical="center"/>
    </xf>
    <xf numFmtId="0" fontId="16" fillId="9" borderId="18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4" fillId="10" borderId="20" xfId="0" applyFont="1" applyFill="1" applyBorder="1" applyAlignment="1">
      <alignment horizontal="center" vertical="center" textRotation="90" wrapText="1"/>
    </xf>
    <xf numFmtId="0" fontId="16" fillId="11" borderId="19" xfId="0" applyFont="1" applyFill="1" applyBorder="1" applyAlignment="1">
      <alignment horizontal="center" vertical="center"/>
    </xf>
    <xf numFmtId="0" fontId="16" fillId="12" borderId="20" xfId="0" applyFont="1" applyFill="1" applyBorder="1" applyAlignment="1">
      <alignment horizontal="center" vertical="center" textRotation="90" wrapText="1"/>
    </xf>
    <xf numFmtId="0" fontId="16" fillId="7" borderId="20" xfId="0" applyFont="1" applyFill="1" applyBorder="1" applyAlignment="1">
      <alignment horizontal="center" vertical="center" textRotation="90"/>
    </xf>
    <xf numFmtId="0" fontId="16" fillId="13" borderId="20" xfId="0" applyFont="1" applyFill="1" applyBorder="1" applyAlignment="1">
      <alignment horizontal="center" vertical="center" textRotation="90"/>
    </xf>
    <xf numFmtId="0" fontId="0" fillId="13" borderId="7" xfId="0" applyFill="1" applyBorder="1" applyAlignment="1">
      <alignment vertical="center" textRotation="90"/>
    </xf>
    <xf numFmtId="0" fontId="16" fillId="11" borderId="20" xfId="0" applyFont="1" applyFill="1" applyBorder="1" applyAlignment="1">
      <alignment horizontal="center" vertical="center" textRotation="90"/>
    </xf>
    <xf numFmtId="0" fontId="16" fillId="14" borderId="21" xfId="0" applyFont="1" applyFill="1" applyBorder="1" applyAlignment="1">
      <alignment horizontal="center" vertical="center" textRotation="90"/>
    </xf>
    <xf numFmtId="0" fontId="0" fillId="0" borderId="28" xfId="0" applyBorder="1" applyAlignment="1">
      <alignment vertical="center" textRotation="90"/>
    </xf>
    <xf numFmtId="0" fontId="16" fillId="9" borderId="22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textRotation="90"/>
    </xf>
    <xf numFmtId="0" fontId="8" fillId="10" borderId="20" xfId="0" applyFont="1" applyFill="1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/>
    </xf>
    <xf numFmtId="0" fontId="32" fillId="27" borderId="52" xfId="0" applyFont="1" applyFill="1" applyBorder="1" applyAlignment="1">
      <alignment horizontal="center" vertical="center"/>
    </xf>
    <xf numFmtId="0" fontId="32" fillId="27" borderId="53" xfId="0" applyFont="1" applyFill="1" applyBorder="1" applyAlignment="1">
      <alignment horizontal="center" vertical="center"/>
    </xf>
    <xf numFmtId="0" fontId="33" fillId="28" borderId="54" xfId="0" applyFont="1" applyFill="1" applyBorder="1" applyAlignment="1">
      <alignment horizontal="center" vertical="center" textRotation="90" wrapText="1"/>
    </xf>
    <xf numFmtId="0" fontId="33" fillId="28" borderId="55" xfId="0" applyFont="1" applyFill="1" applyBorder="1" applyAlignment="1">
      <alignment horizontal="center" vertical="center" textRotation="90" wrapText="1"/>
    </xf>
    <xf numFmtId="0" fontId="8" fillId="26" borderId="2" xfId="0" applyFont="1" applyFill="1" applyBorder="1" applyAlignment="1">
      <alignment horizontal="center" vertical="center" wrapText="1"/>
    </xf>
    <xf numFmtId="0" fontId="0" fillId="26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textRotation="90" wrapText="1"/>
    </xf>
    <xf numFmtId="0" fontId="37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40" borderId="14" xfId="0" applyFont="1" applyFill="1" applyBorder="1" applyAlignment="1">
      <alignment horizontal="center" vertical="center"/>
    </xf>
    <xf numFmtId="0" fontId="22" fillId="40" borderId="0" xfId="0" applyFont="1" applyFill="1" applyBorder="1" applyAlignment="1">
      <alignment horizontal="center" vertical="center"/>
    </xf>
    <xf numFmtId="0" fontId="23" fillId="40" borderId="0" xfId="0" applyFont="1" applyFill="1" applyBorder="1" applyAlignment="1">
      <alignment horizontal="center" vertical="center"/>
    </xf>
    <xf numFmtId="0" fontId="0" fillId="40" borderId="0" xfId="0" applyFill="1" applyAlignment="1">
      <alignment vertical="center"/>
    </xf>
    <xf numFmtId="0" fontId="23" fillId="40" borderId="14" xfId="0" applyFont="1" applyFill="1" applyBorder="1" applyAlignment="1">
      <alignment horizontal="center" vertical="center"/>
    </xf>
    <xf numFmtId="0" fontId="22" fillId="35" borderId="14" xfId="0" applyFont="1" applyFill="1" applyBorder="1" applyAlignment="1">
      <alignment horizontal="center" vertical="center"/>
    </xf>
    <xf numFmtId="0" fontId="22" fillId="35" borderId="0" xfId="0" applyFont="1" applyFill="1" applyBorder="1" applyAlignment="1">
      <alignment horizontal="center" vertical="center"/>
    </xf>
    <xf numFmtId="0" fontId="23" fillId="35" borderId="0" xfId="0" applyFont="1" applyFill="1" applyBorder="1" applyAlignment="1">
      <alignment horizontal="center" vertical="center"/>
    </xf>
    <xf numFmtId="0" fontId="0" fillId="35" borderId="0" xfId="0" applyFill="1" applyAlignment="1">
      <alignment vertical="center"/>
    </xf>
    <xf numFmtId="0" fontId="23" fillId="35" borderId="14" xfId="0" applyFont="1" applyFill="1" applyBorder="1" applyAlignment="1">
      <alignment horizontal="center" vertical="center"/>
    </xf>
    <xf numFmtId="0" fontId="22" fillId="41" borderId="14" xfId="0" applyFont="1" applyFill="1" applyBorder="1" applyAlignment="1">
      <alignment horizontal="center" vertical="center"/>
    </xf>
    <xf numFmtId="0" fontId="22" fillId="41" borderId="0" xfId="0" applyFont="1" applyFill="1" applyBorder="1" applyAlignment="1">
      <alignment horizontal="center" vertical="center"/>
    </xf>
    <xf numFmtId="0" fontId="23" fillId="41" borderId="0" xfId="0" applyFont="1" applyFill="1" applyBorder="1" applyAlignment="1">
      <alignment horizontal="center" vertical="center"/>
    </xf>
    <xf numFmtId="0" fontId="0" fillId="41" borderId="0" xfId="0" applyFill="1" applyAlignment="1">
      <alignment vertical="center"/>
    </xf>
    <xf numFmtId="0" fontId="23" fillId="41" borderId="1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textRotation="90" wrapText="1"/>
    </xf>
    <xf numFmtId="0" fontId="14" fillId="0" borderId="62" xfId="0" applyFont="1" applyFill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1" fontId="6" fillId="0" borderId="62" xfId="0" applyNumberFormat="1" applyFont="1" applyFill="1" applyBorder="1" applyAlignment="1" applyProtection="1">
      <alignment horizontal="center" vertical="center"/>
    </xf>
    <xf numFmtId="0" fontId="8" fillId="39" borderId="2" xfId="0" applyFont="1" applyFill="1" applyBorder="1" applyAlignment="1">
      <alignment horizontal="left" vertical="center" wrapText="1"/>
    </xf>
    <xf numFmtId="0" fontId="14" fillId="39" borderId="3" xfId="0" applyFont="1" applyFill="1" applyBorder="1" applyAlignment="1">
      <alignment horizontal="left" vertical="center" wrapText="1"/>
    </xf>
    <xf numFmtId="0" fontId="8" fillId="33" borderId="2" xfId="0" applyFont="1" applyFill="1" applyBorder="1" applyAlignment="1">
      <alignment horizontal="left" vertical="center"/>
    </xf>
    <xf numFmtId="0" fontId="14" fillId="33" borderId="3" xfId="0" applyFont="1" applyFill="1" applyBorder="1" applyAlignment="1">
      <alignment horizontal="left" vertical="center"/>
    </xf>
    <xf numFmtId="1" fontId="8" fillId="34" borderId="2" xfId="0" applyNumberFormat="1" applyFont="1" applyFill="1" applyBorder="1" applyAlignment="1">
      <alignment horizontal="left" vertical="center"/>
    </xf>
    <xf numFmtId="1" fontId="14" fillId="34" borderId="3" xfId="0" applyNumberFormat="1" applyFont="1" applyFill="1" applyBorder="1" applyAlignment="1">
      <alignment horizontal="left" vertical="center"/>
    </xf>
    <xf numFmtId="1" fontId="8" fillId="35" borderId="0" xfId="0" applyNumberFormat="1" applyFont="1" applyFill="1" applyBorder="1" applyAlignment="1">
      <alignment horizontal="left" vertical="center"/>
    </xf>
    <xf numFmtId="1" fontId="14" fillId="35" borderId="0" xfId="0" applyNumberFormat="1" applyFont="1" applyFill="1" applyBorder="1" applyAlignment="1">
      <alignment horizontal="left" vertical="center"/>
    </xf>
    <xf numFmtId="1" fontId="8" fillId="35" borderId="2" xfId="0" applyNumberFormat="1" applyFont="1" applyFill="1" applyBorder="1" applyAlignment="1">
      <alignment horizontal="left" vertical="center"/>
    </xf>
    <xf numFmtId="1" fontId="14" fillId="35" borderId="3" xfId="0" applyNumberFormat="1" applyFont="1" applyFill="1" applyBorder="1" applyAlignment="1">
      <alignment horizontal="left" vertical="center"/>
    </xf>
    <xf numFmtId="1" fontId="14" fillId="37" borderId="2" xfId="0" applyNumberFormat="1" applyFont="1" applyFill="1" applyBorder="1" applyAlignment="1">
      <alignment horizontal="left" vertical="center"/>
    </xf>
    <xf numFmtId="1" fontId="14" fillId="37" borderId="3" xfId="0" applyNumberFormat="1" applyFont="1" applyFill="1" applyBorder="1" applyAlignment="1">
      <alignment horizontal="left" vertical="center"/>
    </xf>
    <xf numFmtId="1" fontId="14" fillId="42" borderId="2" xfId="0" applyNumberFormat="1" applyFont="1" applyFill="1" applyBorder="1" applyAlignment="1">
      <alignment horizontal="left" vertical="center"/>
    </xf>
    <xf numFmtId="1" fontId="14" fillId="42" borderId="3" xfId="0" applyNumberFormat="1" applyFont="1" applyFill="1" applyBorder="1" applyAlignment="1">
      <alignment horizontal="left" vertical="center"/>
    </xf>
  </cellXfs>
  <cellStyles count="47">
    <cellStyle name="Comma" xfId="1" builtinId="3"/>
    <cellStyle name="Currency" xfId="2" builtinId="4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Hyperlink" xfId="4" builtinId="8"/>
    <cellStyle name="Normal" xfId="0" builtinId="0"/>
    <cellStyle name="Percent" xfId="3" builtinId="5"/>
  </cellStyles>
  <dxfs count="8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C2C8B2"/>
      <rgbColor rgb="00FFFF00"/>
      <rgbColor rgb="00FF00FF"/>
      <rgbColor rgb="0000FFFF"/>
      <rgbColor rgb="00800000"/>
      <rgbColor rgb="00008000"/>
      <rgbColor rgb="00000080"/>
      <rgbColor rgb="00808000"/>
      <rgbColor rgb="00DADCE8"/>
      <rgbColor rgb="00D2E1E8"/>
      <rgbColor rgb="00D2D2D2"/>
      <rgbColor rgb="0088888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75A45"/>
      <rgbColor rgb="00CCFFCC"/>
      <rgbColor rgb="00FFFF99"/>
      <rgbColor rgb="00FDF8EC"/>
      <rgbColor rgb="00FF99CC"/>
      <rgbColor rgb="00EAEAEA"/>
      <rgbColor rgb="00FFCC99"/>
      <rgbColor rgb="00D6DACA"/>
      <rgbColor rgb="0033CCCC"/>
      <rgbColor rgb="0099CC00"/>
      <rgbColor rgb="00FFCC00"/>
      <rgbColor rgb="00FF9900"/>
      <rgbColor rgb="00FF6600"/>
      <rgbColor rgb="00C8CAD6"/>
      <rgbColor rgb="00B7B7B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E50"/>
  <sheetViews>
    <sheetView showGridLines="0" showRuler="0" topLeftCell="A10" zoomScaleNormal="70" zoomScalePageLayoutView="70" workbookViewId="0">
      <selection activeCell="D25" sqref="D25"/>
    </sheetView>
  </sheetViews>
  <sheetFormatPr baseColWidth="10" defaultColWidth="9.1640625" defaultRowHeight="13" x14ac:dyDescent="0"/>
  <cols>
    <col min="1" max="1" width="1.6640625" style="1" customWidth="1"/>
    <col min="2" max="2" width="41.5" style="1" customWidth="1"/>
    <col min="3" max="3" width="6.33203125" style="1" customWidth="1"/>
    <col min="4" max="4" width="6" style="1" customWidth="1"/>
    <col min="5" max="5" width="5.83203125" style="1" customWidth="1"/>
    <col min="6" max="6" width="4.5" style="1" customWidth="1"/>
    <col min="7" max="7" width="7.33203125" style="1" customWidth="1"/>
    <col min="8" max="8" width="6.6640625" style="1" customWidth="1"/>
    <col min="9" max="9" width="6" style="1" customWidth="1"/>
    <col min="10" max="10" width="6.83203125" style="1" customWidth="1"/>
    <col min="11" max="12" width="6.1640625" style="1" customWidth="1"/>
    <col min="13" max="14" width="6" style="1" customWidth="1"/>
    <col min="15" max="16" width="5.5" style="1" customWidth="1"/>
    <col min="17" max="17" width="6.1640625" style="1" customWidth="1"/>
    <col min="18" max="18" width="8.1640625" style="1" customWidth="1"/>
    <col min="19" max="34" width="5.83203125" style="1" customWidth="1"/>
    <col min="35" max="45" width="5.6640625" style="1" customWidth="1"/>
    <col min="46" max="46" width="5.83203125" style="1" customWidth="1"/>
    <col min="47" max="47" width="9.1640625" style="1"/>
    <col min="48" max="48" width="6.1640625" style="1" customWidth="1"/>
    <col min="49" max="49" width="5.6640625" style="1" customWidth="1"/>
    <col min="50" max="50" width="8" style="1" customWidth="1"/>
    <col min="51" max="51" width="7" style="1" customWidth="1"/>
    <col min="52" max="52" width="35.33203125" style="1" customWidth="1"/>
    <col min="53" max="54" width="7" style="1" customWidth="1"/>
    <col min="55" max="56" width="6.83203125" style="1" customWidth="1"/>
    <col min="57" max="58" width="7.1640625" style="1" customWidth="1"/>
    <col min="59" max="59" width="7" style="1" customWidth="1"/>
    <col min="60" max="60" width="6.33203125" style="1" customWidth="1"/>
    <col min="61" max="68" width="5.5" style="1" customWidth="1"/>
    <col min="69" max="76" width="6" style="1" customWidth="1"/>
    <col min="77" max="85" width="6.33203125" style="1" customWidth="1"/>
    <col min="86" max="86" width="6.5" style="1" customWidth="1"/>
    <col min="87" max="87" width="5.83203125" style="1" customWidth="1"/>
    <col min="88" max="88" width="5.5" style="1" customWidth="1"/>
    <col min="89" max="89" width="5.1640625" style="1" customWidth="1"/>
    <col min="90" max="91" width="5.83203125" style="1" customWidth="1"/>
    <col min="92" max="92" width="45.5" style="1" customWidth="1"/>
    <col min="93" max="93" width="6.5" style="1" customWidth="1"/>
    <col min="94" max="104" width="6.1640625" style="1" customWidth="1"/>
    <col min="105" max="105" width="6" style="1" customWidth="1"/>
    <col min="106" max="106" width="6.5" style="1" customWidth="1"/>
    <col min="107" max="107" width="7" style="1" customWidth="1"/>
    <col min="108" max="108" width="9.1640625" style="1"/>
    <col min="109" max="116" width="5.83203125" style="1" customWidth="1"/>
    <col min="117" max="125" width="6.1640625" style="1" customWidth="1"/>
    <col min="126" max="128" width="5.5" style="1" customWidth="1"/>
    <col min="129" max="129" width="5.83203125" style="1" customWidth="1"/>
    <col min="130" max="130" width="9.1640625" style="1"/>
    <col min="131" max="131" width="5.83203125" style="1" customWidth="1"/>
    <col min="132" max="132" width="6.1640625" style="1" customWidth="1"/>
    <col min="133" max="133" width="5.83203125" style="1" customWidth="1"/>
    <col min="134" max="134" width="6" style="1" customWidth="1"/>
    <col min="135" max="135" width="50.5" style="1" customWidth="1"/>
    <col min="136" max="16384" width="9.1640625" style="1"/>
  </cols>
  <sheetData>
    <row r="2" spans="1:135">
      <c r="G2" s="182" t="s">
        <v>86</v>
      </c>
      <c r="H2" s="182" t="s">
        <v>21</v>
      </c>
      <c r="I2" s="182" t="s">
        <v>109</v>
      </c>
      <c r="J2" s="182" t="s">
        <v>22</v>
      </c>
      <c r="L2" s="160" t="s">
        <v>107</v>
      </c>
      <c r="M2" s="214"/>
      <c r="O2" s="160" t="s">
        <v>105</v>
      </c>
      <c r="P2" s="215"/>
      <c r="Q2" s="214"/>
      <c r="S2" s="216" t="s">
        <v>196</v>
      </c>
    </row>
    <row r="3" spans="1:135" ht="28">
      <c r="B3" s="25" t="s">
        <v>99</v>
      </c>
      <c r="G3" s="183"/>
      <c r="H3" s="183"/>
      <c r="I3" s="183"/>
      <c r="J3" s="183"/>
      <c r="L3" s="75" t="s">
        <v>78</v>
      </c>
      <c r="M3" s="75" t="s">
        <v>102</v>
      </c>
      <c r="O3" s="75" t="s">
        <v>78</v>
      </c>
      <c r="P3" s="75"/>
      <c r="Q3" s="75" t="s">
        <v>102</v>
      </c>
      <c r="S3" s="216"/>
    </row>
    <row r="4" spans="1:135" s="2" customFormat="1" ht="28">
      <c r="B4" s="8" t="s">
        <v>87</v>
      </c>
      <c r="C4" s="14"/>
      <c r="D4" s="14"/>
      <c r="E4" s="184" t="s">
        <v>85</v>
      </c>
      <c r="F4" s="185"/>
      <c r="G4" s="29">
        <v>5</v>
      </c>
      <c r="H4" s="29"/>
      <c r="I4" s="29">
        <v>5</v>
      </c>
      <c r="J4" s="30"/>
      <c r="L4" s="30">
        <v>80</v>
      </c>
      <c r="M4" s="28">
        <v>7</v>
      </c>
      <c r="O4" s="30">
        <v>10</v>
      </c>
      <c r="P4" s="30"/>
      <c r="Q4" s="28">
        <v>20</v>
      </c>
      <c r="S4" s="55">
        <f>G4+H4+I4+J4+L4+O4</f>
        <v>100</v>
      </c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</row>
    <row r="5" spans="1:135" s="2" customFormat="1" ht="30" customHeight="1" thickBot="1">
      <c r="B5" s="8" t="s">
        <v>153</v>
      </c>
      <c r="C5" s="14"/>
      <c r="D5" s="14"/>
      <c r="E5" s="186" t="s">
        <v>28</v>
      </c>
      <c r="F5" s="187"/>
      <c r="G5" s="31">
        <v>10</v>
      </c>
      <c r="H5" s="32"/>
      <c r="I5" s="32"/>
      <c r="J5" s="32"/>
      <c r="L5" s="33">
        <v>80</v>
      </c>
      <c r="M5" s="26">
        <v>7</v>
      </c>
      <c r="O5" s="96">
        <v>10</v>
      </c>
      <c r="P5" s="96"/>
      <c r="Q5" s="27">
        <v>22</v>
      </c>
      <c r="S5" s="55">
        <f>G5+H5+I5+J5+L5+O5</f>
        <v>100</v>
      </c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</row>
    <row r="6" spans="1:135" s="5" customFormat="1" ht="31.5" customHeight="1" thickTop="1">
      <c r="A6" s="6"/>
      <c r="B6" s="8" t="s">
        <v>194</v>
      </c>
      <c r="C6" s="14"/>
      <c r="D6" s="14"/>
      <c r="E6" s="180" t="s">
        <v>29</v>
      </c>
      <c r="F6" s="181"/>
      <c r="G6" s="35">
        <v>10</v>
      </c>
      <c r="H6" s="35"/>
      <c r="I6" s="35"/>
      <c r="J6" s="35"/>
      <c r="L6" s="35">
        <v>80</v>
      </c>
      <c r="M6" s="26">
        <v>12</v>
      </c>
      <c r="O6" s="35">
        <v>10</v>
      </c>
      <c r="P6" s="35"/>
      <c r="Q6" s="26">
        <v>17</v>
      </c>
      <c r="S6" s="55">
        <f>SUM(G6,H6,I6,J6,L6,O6)</f>
        <v>100</v>
      </c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BA6" s="188" t="s">
        <v>30</v>
      </c>
      <c r="BB6" s="189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1"/>
      <c r="CO6" s="208" t="s">
        <v>101</v>
      </c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10"/>
    </row>
    <row r="7" spans="1:135" s="5" customFormat="1" ht="7.5" customHeight="1" thickBot="1">
      <c r="A7" s="6"/>
      <c r="C7" s="16"/>
      <c r="D7" s="16"/>
      <c r="E7" s="16"/>
      <c r="F7" s="16"/>
      <c r="G7" s="16"/>
      <c r="H7" s="16"/>
      <c r="I7" s="16"/>
      <c r="J7" s="16"/>
      <c r="K7" s="20"/>
      <c r="L7" s="20"/>
      <c r="M7" s="20"/>
      <c r="N7" s="20"/>
      <c r="O7" s="20"/>
      <c r="P7" s="20"/>
      <c r="Q7" s="20"/>
      <c r="R7" s="19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192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193"/>
      <c r="CF7" s="193"/>
      <c r="CG7" s="193"/>
      <c r="CH7" s="193"/>
      <c r="CI7" s="193"/>
      <c r="CJ7" s="193"/>
      <c r="CK7" s="193"/>
      <c r="CL7" s="193"/>
      <c r="CM7" s="194"/>
      <c r="CO7" s="211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3"/>
    </row>
    <row r="8" spans="1:135" s="5" customFormat="1" ht="14" hidden="1" thickBot="1">
      <c r="A8" s="6"/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76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77"/>
      <c r="CO8" s="63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5"/>
    </row>
    <row r="9" spans="1:135" s="9" customFormat="1" ht="39" customHeight="1" thickTop="1">
      <c r="B9" s="22" t="s">
        <v>201</v>
      </c>
      <c r="C9" s="6"/>
      <c r="D9" s="6"/>
      <c r="E9" s="6"/>
      <c r="F9" s="6"/>
      <c r="G9" s="6"/>
      <c r="H9" s="6"/>
      <c r="I9" s="6"/>
      <c r="J9" s="6"/>
      <c r="K9" s="195" t="s">
        <v>81</v>
      </c>
      <c r="L9" s="196"/>
      <c r="M9" s="196"/>
      <c r="N9" s="197"/>
      <c r="O9" s="196"/>
      <c r="P9" s="196"/>
      <c r="Q9" s="196"/>
      <c r="R9" s="198" t="s">
        <v>98</v>
      </c>
      <c r="S9" s="199" t="s">
        <v>82</v>
      </c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200" t="s">
        <v>111</v>
      </c>
      <c r="AV9" s="204" t="s">
        <v>84</v>
      </c>
      <c r="AW9" s="201" t="s">
        <v>91</v>
      </c>
      <c r="AX9" s="202" t="s">
        <v>108</v>
      </c>
      <c r="AY9" s="205" t="s">
        <v>132</v>
      </c>
      <c r="AZ9" s="36"/>
      <c r="BA9" s="207" t="s">
        <v>81</v>
      </c>
      <c r="BB9" s="177"/>
      <c r="BC9" s="177"/>
      <c r="BD9" s="175"/>
      <c r="BE9" s="177"/>
      <c r="BF9" s="177"/>
      <c r="BG9" s="177"/>
      <c r="BH9" s="178" t="s">
        <v>98</v>
      </c>
      <c r="BI9" s="174" t="s">
        <v>82</v>
      </c>
      <c r="BJ9" s="174"/>
      <c r="BK9" s="174"/>
      <c r="BL9" s="174"/>
      <c r="BM9" s="174"/>
      <c r="BN9" s="174"/>
      <c r="BO9" s="174"/>
      <c r="BP9" s="174"/>
      <c r="BQ9" s="175"/>
      <c r="BR9" s="175"/>
      <c r="BS9" s="175"/>
      <c r="BT9" s="175"/>
      <c r="BU9" s="175"/>
      <c r="BV9" s="175"/>
      <c r="BW9" s="175"/>
      <c r="BX9" s="175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2" t="s">
        <v>111</v>
      </c>
      <c r="CJ9" s="164" t="s">
        <v>84</v>
      </c>
      <c r="CK9" s="166" t="s">
        <v>91</v>
      </c>
      <c r="CL9" s="167" t="s">
        <v>110</v>
      </c>
      <c r="CM9" s="168" t="s">
        <v>132</v>
      </c>
      <c r="CN9" s="36"/>
      <c r="CO9" s="176" t="s">
        <v>81</v>
      </c>
      <c r="CP9" s="177"/>
      <c r="CQ9" s="177"/>
      <c r="CR9" s="177"/>
      <c r="CS9" s="177"/>
      <c r="CT9" s="177"/>
      <c r="CU9" s="177"/>
      <c r="CV9" s="177"/>
      <c r="CW9" s="177"/>
      <c r="CX9" s="177"/>
      <c r="CY9" s="177"/>
      <c r="CZ9" s="177"/>
      <c r="DA9" s="175"/>
      <c r="DB9" s="177"/>
      <c r="DC9" s="177"/>
      <c r="DD9" s="178" t="s">
        <v>98</v>
      </c>
      <c r="DE9" s="174" t="s">
        <v>82</v>
      </c>
      <c r="DF9" s="174"/>
      <c r="DG9" s="174"/>
      <c r="DH9" s="174"/>
      <c r="DI9" s="174"/>
      <c r="DJ9" s="174"/>
      <c r="DK9" s="174"/>
      <c r="DL9" s="174"/>
      <c r="DM9" s="175"/>
      <c r="DN9" s="175"/>
      <c r="DO9" s="175"/>
      <c r="DP9" s="175"/>
      <c r="DQ9" s="175"/>
      <c r="DR9" s="175"/>
      <c r="DS9" s="175"/>
      <c r="DT9" s="175"/>
      <c r="DU9" s="175"/>
      <c r="DV9" s="174"/>
      <c r="DW9" s="174"/>
      <c r="DX9" s="174"/>
      <c r="DY9" s="174"/>
      <c r="DZ9" s="172" t="s">
        <v>111</v>
      </c>
      <c r="EA9" s="164" t="s">
        <v>84</v>
      </c>
      <c r="EB9" s="166" t="s">
        <v>91</v>
      </c>
      <c r="EC9" s="167" t="s">
        <v>110</v>
      </c>
      <c r="ED9" s="162" t="s">
        <v>132</v>
      </c>
    </row>
    <row r="10" spans="1:135" s="7" customFormat="1" ht="101" customHeight="1">
      <c r="B10" s="73" t="s">
        <v>80</v>
      </c>
      <c r="C10" s="44" t="s">
        <v>4</v>
      </c>
      <c r="D10" s="43" t="s">
        <v>23</v>
      </c>
      <c r="E10" s="44" t="s">
        <v>30</v>
      </c>
      <c r="F10" s="44" t="s">
        <v>23</v>
      </c>
      <c r="G10" s="78" t="s">
        <v>101</v>
      </c>
      <c r="H10" s="79" t="s">
        <v>79</v>
      </c>
      <c r="I10" s="79" t="s">
        <v>23</v>
      </c>
      <c r="J10" s="56" t="s">
        <v>133</v>
      </c>
      <c r="K10" s="58" t="s">
        <v>202</v>
      </c>
      <c r="L10" s="111" t="s">
        <v>103</v>
      </c>
      <c r="M10" s="42" t="s">
        <v>50</v>
      </c>
      <c r="N10" s="110" t="s">
        <v>152</v>
      </c>
      <c r="O10" s="110" t="s">
        <v>177</v>
      </c>
      <c r="P10" s="110" t="s">
        <v>178</v>
      </c>
      <c r="Q10" s="42" t="s">
        <v>190</v>
      </c>
      <c r="R10" s="179"/>
      <c r="S10" s="42" t="s">
        <v>203</v>
      </c>
      <c r="T10" s="42" t="s">
        <v>112</v>
      </c>
      <c r="U10" s="42" t="s">
        <v>113</v>
      </c>
      <c r="V10" s="42" t="s">
        <v>19</v>
      </c>
      <c r="W10" s="42" t="s">
        <v>129</v>
      </c>
      <c r="X10" s="42" t="s">
        <v>42</v>
      </c>
      <c r="Y10" s="42" t="s">
        <v>154</v>
      </c>
      <c r="Z10" s="42" t="s">
        <v>191</v>
      </c>
      <c r="AA10" s="42" t="s">
        <v>104</v>
      </c>
      <c r="AB10" s="42" t="s">
        <v>51</v>
      </c>
      <c r="AC10" s="42" t="s">
        <v>52</v>
      </c>
      <c r="AD10" s="42" t="s">
        <v>33</v>
      </c>
      <c r="AE10" s="42" t="s">
        <v>53</v>
      </c>
      <c r="AF10" s="42" t="s">
        <v>54</v>
      </c>
      <c r="AG10" s="42"/>
      <c r="AH10" s="42" t="s">
        <v>20</v>
      </c>
      <c r="AI10" s="42" t="s">
        <v>167</v>
      </c>
      <c r="AJ10" s="42" t="s">
        <v>168</v>
      </c>
      <c r="AK10" s="42" t="s">
        <v>169</v>
      </c>
      <c r="AL10" s="42" t="s">
        <v>192</v>
      </c>
      <c r="AM10" s="42" t="s">
        <v>193</v>
      </c>
      <c r="AN10" s="42"/>
      <c r="AO10" s="42"/>
      <c r="AP10" s="42"/>
      <c r="AQ10" s="42"/>
      <c r="AR10" s="42"/>
      <c r="AS10" s="42"/>
      <c r="AT10" s="42"/>
      <c r="AU10" s="173"/>
      <c r="AV10" s="165"/>
      <c r="AW10" s="165"/>
      <c r="AX10" s="203"/>
      <c r="AY10" s="206"/>
      <c r="AZ10" s="21" t="s">
        <v>80</v>
      </c>
      <c r="BA10" s="80" t="s">
        <v>34</v>
      </c>
      <c r="BB10" s="41" t="s">
        <v>43</v>
      </c>
      <c r="BC10" s="42" t="s">
        <v>63</v>
      </c>
      <c r="BD10" s="42" t="s">
        <v>197</v>
      </c>
      <c r="BE10" s="42" t="s">
        <v>199</v>
      </c>
      <c r="BF10" s="42" t="s">
        <v>5</v>
      </c>
      <c r="BG10" s="42" t="s">
        <v>6</v>
      </c>
      <c r="BH10" s="179"/>
      <c r="BI10" s="42" t="s">
        <v>20</v>
      </c>
      <c r="BJ10" s="42" t="s">
        <v>167</v>
      </c>
      <c r="BK10" s="42" t="s">
        <v>168</v>
      </c>
      <c r="BL10" s="42" t="s">
        <v>169</v>
      </c>
      <c r="BM10" s="42" t="s">
        <v>170</v>
      </c>
      <c r="BN10" s="42" t="s">
        <v>171</v>
      </c>
      <c r="BO10" s="42" t="s">
        <v>172</v>
      </c>
      <c r="BP10" s="42" t="s">
        <v>173</v>
      </c>
      <c r="BQ10" s="42" t="s">
        <v>174</v>
      </c>
      <c r="BR10" s="42" t="s">
        <v>175</v>
      </c>
      <c r="BS10" s="42" t="s">
        <v>176</v>
      </c>
      <c r="BT10" s="42" t="s">
        <v>44</v>
      </c>
      <c r="BU10" s="42" t="s">
        <v>45</v>
      </c>
      <c r="BV10" s="42" t="s">
        <v>46</v>
      </c>
      <c r="BW10" s="42" t="s">
        <v>47</v>
      </c>
      <c r="BX10" s="42" t="s">
        <v>48</v>
      </c>
      <c r="BY10" s="42" t="s">
        <v>49</v>
      </c>
      <c r="BZ10" s="42" t="s">
        <v>60</v>
      </c>
      <c r="CA10" s="42" t="s">
        <v>61</v>
      </c>
      <c r="CB10" s="42" t="s">
        <v>62</v>
      </c>
      <c r="CC10" s="42" t="s">
        <v>3</v>
      </c>
      <c r="CD10" s="42" t="s">
        <v>92</v>
      </c>
      <c r="CE10" s="42" t="s">
        <v>8</v>
      </c>
      <c r="CF10" s="42"/>
      <c r="CG10" s="42"/>
      <c r="CH10" s="42"/>
      <c r="CI10" s="173"/>
      <c r="CJ10" s="165"/>
      <c r="CK10" s="165"/>
      <c r="CL10" s="165"/>
      <c r="CM10" s="169"/>
      <c r="CN10" s="21" t="s">
        <v>80</v>
      </c>
      <c r="CO10" s="66" t="s">
        <v>159</v>
      </c>
      <c r="CP10" s="42" t="s">
        <v>164</v>
      </c>
      <c r="CQ10" s="42" t="s">
        <v>165</v>
      </c>
      <c r="CR10" s="42" t="s">
        <v>166</v>
      </c>
      <c r="CS10" s="42" t="s">
        <v>18</v>
      </c>
      <c r="CT10" s="42" t="s">
        <v>100</v>
      </c>
      <c r="CU10" s="42" t="s">
        <v>15</v>
      </c>
      <c r="CV10" s="42" t="s">
        <v>16</v>
      </c>
      <c r="CW10" s="42" t="s">
        <v>17</v>
      </c>
      <c r="CX10" s="42" t="s">
        <v>93</v>
      </c>
      <c r="CY10" s="42" t="s">
        <v>94</v>
      </c>
      <c r="CZ10" s="42" t="s">
        <v>95</v>
      </c>
      <c r="DA10" s="42"/>
      <c r="DB10" s="42"/>
      <c r="DC10" s="42"/>
      <c r="DD10" s="179"/>
      <c r="DE10" s="42" t="s">
        <v>32</v>
      </c>
      <c r="DF10" s="42" t="s">
        <v>156</v>
      </c>
      <c r="DG10" s="42" t="s">
        <v>157</v>
      </c>
      <c r="DH10" s="42" t="s">
        <v>158</v>
      </c>
      <c r="DI10" s="42" t="s">
        <v>160</v>
      </c>
      <c r="DJ10" s="42" t="s">
        <v>161</v>
      </c>
      <c r="DK10" s="42" t="s">
        <v>162</v>
      </c>
      <c r="DL10" s="42" t="s">
        <v>163</v>
      </c>
      <c r="DM10" s="42" t="s">
        <v>10</v>
      </c>
      <c r="DN10" s="42" t="s">
        <v>11</v>
      </c>
      <c r="DO10" s="42" t="s">
        <v>12</v>
      </c>
      <c r="DP10" s="42" t="s">
        <v>13</v>
      </c>
      <c r="DQ10" s="42" t="s">
        <v>14</v>
      </c>
      <c r="DR10" s="42" t="s">
        <v>96</v>
      </c>
      <c r="DS10" s="42" t="s">
        <v>55</v>
      </c>
      <c r="DT10" s="42" t="s">
        <v>56</v>
      </c>
      <c r="DU10" s="42" t="s">
        <v>57</v>
      </c>
      <c r="DV10" s="42"/>
      <c r="DW10" s="42"/>
      <c r="DX10" s="42"/>
      <c r="DY10" s="42"/>
      <c r="DZ10" s="173"/>
      <c r="EA10" s="165"/>
      <c r="EB10" s="165"/>
      <c r="EC10" s="165"/>
      <c r="ED10" s="163"/>
      <c r="EE10" s="15" t="s">
        <v>80</v>
      </c>
    </row>
    <row r="11" spans="1:135" s="5" customFormat="1" ht="13" customHeight="1">
      <c r="A11" s="6"/>
      <c r="B11" s="101" t="s">
        <v>205</v>
      </c>
      <c r="C11" s="71">
        <f>(R11*L4/100)+(AU11*O4/100)+(AV11*H4/100)+(AW11*G4/100)+(AX11*I4/100)+(AY11*J4/100)</f>
        <v>6.7506071428571426</v>
      </c>
      <c r="D11" s="10">
        <v>7</v>
      </c>
      <c r="E11" s="53">
        <f>(BH11*L5/100)+(CI11*O5/100)+(CJ11*H5/100)+(CK11*G5/100)+(CL11*I5/100)+(CM11*J5/100)</f>
        <v>0</v>
      </c>
      <c r="F11" s="92"/>
      <c r="G11" s="53">
        <f>(DD11*L6/100)+(DZ11*O6/100)+(EA11*H6/100)+(EB11*G6/100)+(EC11*I6/100)+(ED11*J6/100)</f>
        <v>0.66666666666666674</v>
      </c>
      <c r="H11" s="53">
        <f>SUM(C11+E11+G11)/3</f>
        <v>2.4724246031746033</v>
      </c>
      <c r="I11" s="92"/>
      <c r="J11" s="10"/>
      <c r="K11" s="93">
        <v>8.09</v>
      </c>
      <c r="L11" s="95">
        <v>8.3000000000000007</v>
      </c>
      <c r="M11" s="37">
        <v>4.17</v>
      </c>
      <c r="N11" s="95">
        <v>7.45</v>
      </c>
      <c r="O11" s="95">
        <v>1.73</v>
      </c>
      <c r="P11" s="95">
        <v>4.05</v>
      </c>
      <c r="Q11" s="97">
        <v>8.83</v>
      </c>
      <c r="R11" s="81">
        <f>SUM(K11:Q11)/M4</f>
        <v>6.0885714285714281</v>
      </c>
      <c r="S11" s="38">
        <v>10</v>
      </c>
      <c r="T11" s="38">
        <v>10</v>
      </c>
      <c r="U11" s="38">
        <v>10</v>
      </c>
      <c r="V11" s="38">
        <v>10</v>
      </c>
      <c r="W11" s="38">
        <v>10</v>
      </c>
      <c r="X11" s="38">
        <v>10</v>
      </c>
      <c r="Y11" s="38">
        <v>10</v>
      </c>
      <c r="Z11" s="38">
        <v>10</v>
      </c>
      <c r="AA11" s="38">
        <v>9</v>
      </c>
      <c r="AB11" s="38">
        <v>9</v>
      </c>
      <c r="AC11" s="38">
        <v>9</v>
      </c>
      <c r="AD11" s="38">
        <v>10</v>
      </c>
      <c r="AE11" s="38">
        <v>10</v>
      </c>
      <c r="AF11" s="38">
        <v>10</v>
      </c>
      <c r="AG11" s="38"/>
      <c r="AH11" s="38">
        <v>10</v>
      </c>
      <c r="AI11" s="38">
        <v>10</v>
      </c>
      <c r="AJ11" s="38">
        <v>10</v>
      </c>
      <c r="AK11" s="38">
        <v>10</v>
      </c>
      <c r="AL11" s="38">
        <v>9</v>
      </c>
      <c r="AM11" s="38">
        <v>10</v>
      </c>
      <c r="AN11" s="38"/>
      <c r="AO11" s="38"/>
      <c r="AP11" s="38"/>
      <c r="AQ11" s="38"/>
      <c r="AR11" s="38"/>
      <c r="AS11" s="38"/>
      <c r="AT11" s="38"/>
      <c r="AU11" s="54">
        <f>SUM(S11:AT11)/Q4</f>
        <v>9.8000000000000007</v>
      </c>
      <c r="AV11" s="38"/>
      <c r="AW11" s="38">
        <f>AU11</f>
        <v>9.8000000000000007</v>
      </c>
      <c r="AX11" s="38">
        <f>(K11+L11)/2</f>
        <v>8.1950000000000003</v>
      </c>
      <c r="AY11" s="38"/>
      <c r="AZ11" s="61" t="str">
        <f>B11</f>
        <v>Ahumada Cala, María Carmen</v>
      </c>
      <c r="BA11" s="104"/>
      <c r="BB11" s="97"/>
      <c r="BC11" s="97"/>
      <c r="BD11" s="97"/>
      <c r="BE11" s="97"/>
      <c r="BF11" s="97"/>
      <c r="BG11" s="97"/>
      <c r="BH11" s="81">
        <f>SUM(BA11:BG11)/M5</f>
        <v>0</v>
      </c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54">
        <f>SUM(BI11:CH11)/Q5</f>
        <v>0</v>
      </c>
      <c r="CJ11" s="38"/>
      <c r="CK11" s="38">
        <f>CI11</f>
        <v>0</v>
      </c>
      <c r="CL11" s="38"/>
      <c r="CM11" s="83"/>
      <c r="CN11" s="61" t="str">
        <f>B11</f>
        <v>Ahumada Cala, María Carmen</v>
      </c>
      <c r="CO11" s="67">
        <v>10</v>
      </c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37"/>
      <c r="DB11" s="37"/>
      <c r="DC11" s="37"/>
      <c r="DD11" s="81">
        <f>SUM(CO11:DC11)/M6</f>
        <v>0.83333333333333337</v>
      </c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54">
        <f>SUM(DE11:DY11)/Q6</f>
        <v>0</v>
      </c>
      <c r="EA11" s="38"/>
      <c r="EB11" s="38">
        <f>DZ11</f>
        <v>0</v>
      </c>
      <c r="EC11" s="38"/>
      <c r="ED11" s="68"/>
      <c r="EE11" s="57" t="str">
        <f>B11</f>
        <v>Ahumada Cala, María Carmen</v>
      </c>
    </row>
    <row r="12" spans="1:135" s="5" customFormat="1" ht="13" customHeight="1">
      <c r="A12" s="6"/>
      <c r="B12" s="101" t="s">
        <v>206</v>
      </c>
      <c r="C12" s="72">
        <f>(R12*L4/100)+(AU12*O4/100)+(AV12*H4/100)+(AW12*G4/100)+(AX12*I4/100)+(AY12*J4/100)</f>
        <v>5.0716000000000001</v>
      </c>
      <c r="D12" s="11">
        <v>5</v>
      </c>
      <c r="E12" s="84">
        <f>(BH12*L5/100)+(CI12*O5/100)+(CJ12*H5/100)+(CK12*G5/100)+(CL12*I5/100)+(CM12*J5/100)</f>
        <v>0</v>
      </c>
      <c r="F12" s="92"/>
      <c r="G12" s="84">
        <f>(DD12*L6/100)+(DZ12*O6/100)+(EA12*H6/100)+(EB12*G6/100)+(EC12*I6/100)+(ED12*J6/100)</f>
        <v>3.3333333333333333E-2</v>
      </c>
      <c r="H12" s="53">
        <f t="shared" ref="H12:H40" si="0">SUM(C12+E12+G12)/3</f>
        <v>1.7016444444444445</v>
      </c>
      <c r="I12" s="92"/>
      <c r="J12" s="11"/>
      <c r="K12" s="94">
        <v>5.86</v>
      </c>
      <c r="L12" s="95">
        <v>7.61</v>
      </c>
      <c r="M12" s="39">
        <v>6.15</v>
      </c>
      <c r="N12" s="95">
        <v>6.74</v>
      </c>
      <c r="O12" s="95">
        <v>2</v>
      </c>
      <c r="P12" s="95">
        <v>4.05</v>
      </c>
      <c r="Q12" s="97">
        <v>5.32</v>
      </c>
      <c r="R12" s="81">
        <f>SUM(K12:Q12)/M4</f>
        <v>5.39</v>
      </c>
      <c r="S12" s="40">
        <v>10</v>
      </c>
      <c r="T12" s="40">
        <v>0</v>
      </c>
      <c r="U12" s="40">
        <v>10</v>
      </c>
      <c r="V12" s="40">
        <v>0</v>
      </c>
      <c r="W12" s="40">
        <v>0</v>
      </c>
      <c r="X12" s="40">
        <v>0</v>
      </c>
      <c r="Y12" s="40">
        <v>0</v>
      </c>
      <c r="Z12" s="40">
        <v>10</v>
      </c>
      <c r="AA12" s="40">
        <v>9</v>
      </c>
      <c r="AB12" s="40">
        <v>0</v>
      </c>
      <c r="AC12" s="40">
        <v>9</v>
      </c>
      <c r="AD12" s="40">
        <v>10</v>
      </c>
      <c r="AE12" s="40">
        <v>0</v>
      </c>
      <c r="AF12" s="40">
        <v>0</v>
      </c>
      <c r="AG12" s="40"/>
      <c r="AH12" s="40">
        <v>0</v>
      </c>
      <c r="AI12" s="40">
        <v>10</v>
      </c>
      <c r="AJ12" s="40">
        <v>0</v>
      </c>
      <c r="AK12" s="40">
        <v>0</v>
      </c>
      <c r="AL12" s="40">
        <v>0</v>
      </c>
      <c r="AM12" s="40">
        <v>0</v>
      </c>
      <c r="AN12" s="40"/>
      <c r="AO12" s="40"/>
      <c r="AP12" s="40"/>
      <c r="AQ12" s="40"/>
      <c r="AR12" s="40"/>
      <c r="AS12" s="40"/>
      <c r="AT12" s="40"/>
      <c r="AU12" s="54">
        <f>SUM(S12:AT12)/Q4</f>
        <v>3.4</v>
      </c>
      <c r="AV12" s="40"/>
      <c r="AW12" s="38">
        <f t="shared" ref="AW12:AW34" si="1">AU12</f>
        <v>3.4</v>
      </c>
      <c r="AX12" s="38">
        <f>((R12*0.8)+(AU12*0.2))</f>
        <v>4.992</v>
      </c>
      <c r="AY12" s="38"/>
      <c r="AZ12" s="86" t="str">
        <f t="shared" ref="AZ12:AZ40" si="2">B12</f>
        <v>Alcántara Vidal, María José</v>
      </c>
      <c r="BA12" s="104"/>
      <c r="BB12" s="97"/>
      <c r="BC12" s="97"/>
      <c r="BD12" s="97"/>
      <c r="BE12" s="97"/>
      <c r="BF12" s="97"/>
      <c r="BG12" s="97"/>
      <c r="BH12" s="81">
        <f>SUM(BA12:BG12)/M5</f>
        <v>0</v>
      </c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54">
        <f>SUM(BI12:CH12)/Q5</f>
        <v>0</v>
      </c>
      <c r="CJ12" s="38"/>
      <c r="CK12" s="38">
        <f t="shared" ref="CK12:CK34" si="3">CI12</f>
        <v>0</v>
      </c>
      <c r="CL12" s="40"/>
      <c r="CM12" s="88"/>
      <c r="CN12" s="86" t="str">
        <f t="shared" ref="CN12:CN40" si="4">B12</f>
        <v>Alcántara Vidal, María José</v>
      </c>
      <c r="CO12" s="69">
        <v>0.5</v>
      </c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39"/>
      <c r="DB12" s="39"/>
      <c r="DC12" s="39"/>
      <c r="DD12" s="81">
        <f>SUM(CO12:DC12)/M6</f>
        <v>4.1666666666666664E-2</v>
      </c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54">
        <f>SUM(DE12:DY12)/Q6</f>
        <v>0</v>
      </c>
      <c r="EA12" s="38"/>
      <c r="EB12" s="38">
        <f t="shared" ref="EB12:EB34" si="5">DZ12</f>
        <v>0</v>
      </c>
      <c r="EC12" s="40"/>
      <c r="ED12" s="70"/>
      <c r="EE12" s="57" t="str">
        <f t="shared" ref="EE12:EE40" si="6">B12</f>
        <v>Alcántara Vidal, María José</v>
      </c>
    </row>
    <row r="13" spans="1:135" s="5" customFormat="1" ht="13" customHeight="1">
      <c r="A13" s="6"/>
      <c r="B13" s="101" t="s">
        <v>207</v>
      </c>
      <c r="C13" s="71">
        <f>(R13*L4/100)+(AU13*O4/100)+(AV13*H4/100)+(AW13*G4/100)+(AX13*I4/100)+(AY13*J4/100)</f>
        <v>6.5443999999999987</v>
      </c>
      <c r="D13" s="10">
        <v>7</v>
      </c>
      <c r="E13" s="53">
        <f>(BH13*L5/100)+(CI13*O5/100)+(CJ13*H5/100)+(CK13*G5/100)+(CL13*I5/100)+(CM13*J5/100)</f>
        <v>0</v>
      </c>
      <c r="F13" s="92"/>
      <c r="G13" s="53">
        <f>(DD13*L6/100)+(DZ13*O6/100)+(EA13*H6/100)+(EB13*G6/100)+(EC13*I6/100)+(ED13*J6/100)</f>
        <v>0.6333333333333333</v>
      </c>
      <c r="H13" s="53">
        <f t="shared" si="0"/>
        <v>2.3925777777777775</v>
      </c>
      <c r="I13" s="92"/>
      <c r="J13" s="10"/>
      <c r="K13" s="93">
        <v>7.48</v>
      </c>
      <c r="L13" s="95">
        <v>7.39</v>
      </c>
      <c r="M13" s="37">
        <v>5.52</v>
      </c>
      <c r="N13" s="95">
        <v>8.26</v>
      </c>
      <c r="O13" s="95">
        <v>5.73</v>
      </c>
      <c r="P13" s="95">
        <v>6.33</v>
      </c>
      <c r="Q13" s="97">
        <v>5.96</v>
      </c>
      <c r="R13" s="81">
        <f>SUM(K13:Q13)/M4</f>
        <v>6.6671428571428564</v>
      </c>
      <c r="S13" s="38">
        <v>10</v>
      </c>
      <c r="T13" s="38">
        <v>10</v>
      </c>
      <c r="U13" s="38">
        <v>10</v>
      </c>
      <c r="V13" s="38">
        <v>10</v>
      </c>
      <c r="W13" s="38">
        <v>10</v>
      </c>
      <c r="X13" s="38">
        <v>10</v>
      </c>
      <c r="Y13" s="38">
        <v>10</v>
      </c>
      <c r="Z13" s="38">
        <v>10</v>
      </c>
      <c r="AA13" s="38">
        <v>9</v>
      </c>
      <c r="AB13" s="38">
        <v>0</v>
      </c>
      <c r="AC13" s="38">
        <v>9</v>
      </c>
      <c r="AD13" s="38">
        <v>0</v>
      </c>
      <c r="AE13" s="38">
        <v>0</v>
      </c>
      <c r="AF13" s="38">
        <v>10</v>
      </c>
      <c r="AG13" s="38"/>
      <c r="AH13" s="38">
        <v>0</v>
      </c>
      <c r="AI13" s="38">
        <v>0</v>
      </c>
      <c r="AJ13" s="38">
        <v>0</v>
      </c>
      <c r="AK13" s="38">
        <v>10</v>
      </c>
      <c r="AL13" s="38">
        <v>0</v>
      </c>
      <c r="AM13" s="38">
        <v>0</v>
      </c>
      <c r="AN13" s="38"/>
      <c r="AO13" s="38"/>
      <c r="AP13" s="38"/>
      <c r="AQ13" s="38"/>
      <c r="AR13" s="38"/>
      <c r="AS13" s="38"/>
      <c r="AT13" s="38"/>
      <c r="AU13" s="54">
        <f>SUM(S13:AT13)/Q4</f>
        <v>5.9</v>
      </c>
      <c r="AV13" s="38"/>
      <c r="AW13" s="38">
        <f t="shared" si="1"/>
        <v>5.9</v>
      </c>
      <c r="AX13" s="38">
        <f>((R13*0.8)+(AU13*0.2))</f>
        <v>6.5137142857142862</v>
      </c>
      <c r="AY13" s="38"/>
      <c r="AZ13" s="61" t="str">
        <f t="shared" si="2"/>
        <v>Cadena Real, Miguel Ángel</v>
      </c>
      <c r="BA13" s="104"/>
      <c r="BB13" s="97"/>
      <c r="BC13" s="97"/>
      <c r="BD13" s="97"/>
      <c r="BE13" s="97"/>
      <c r="BF13" s="97"/>
      <c r="BG13" s="97"/>
      <c r="BH13" s="81">
        <f>SUM(BA13:BG13)/M5</f>
        <v>0</v>
      </c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54">
        <f>SUM(BI13:CH13)/Q5</f>
        <v>0</v>
      </c>
      <c r="CJ13" s="38"/>
      <c r="CK13" s="38">
        <f t="shared" si="3"/>
        <v>0</v>
      </c>
      <c r="CL13" s="38"/>
      <c r="CM13" s="83"/>
      <c r="CN13" s="61" t="str">
        <f t="shared" si="4"/>
        <v>Cadena Real, Miguel Ángel</v>
      </c>
      <c r="CO13" s="67">
        <v>9.5</v>
      </c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37"/>
      <c r="DB13" s="37"/>
      <c r="DC13" s="37"/>
      <c r="DD13" s="81">
        <f>SUM(CO13:DC13)/M6</f>
        <v>0.79166666666666663</v>
      </c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54">
        <f>SUM(DE13:DY13)/Q6</f>
        <v>0</v>
      </c>
      <c r="EA13" s="38"/>
      <c r="EB13" s="38">
        <f t="shared" si="5"/>
        <v>0</v>
      </c>
      <c r="EC13" s="38"/>
      <c r="ED13" s="68"/>
      <c r="EE13" s="57" t="str">
        <f t="shared" si="6"/>
        <v>Cadena Real, Miguel Ángel</v>
      </c>
    </row>
    <row r="14" spans="1:135" s="5" customFormat="1" ht="13" customHeight="1">
      <c r="A14" s="6"/>
      <c r="B14" s="101" t="s">
        <v>114</v>
      </c>
      <c r="C14" s="72">
        <f>(R14*L4/100)+(AU14*O4/100)+(AV14*H4/100)+(AW14*G4/100)+(AX14*I4/100)+(AY14*J4/100)</f>
        <v>8.0468000000000011</v>
      </c>
      <c r="D14" s="11">
        <v>8</v>
      </c>
      <c r="E14" s="84">
        <f>(BH14*L5/100)+(CI14*O5/100)+(CJ14*H5/100)+(CK14*G5/100)+(CL14*I5/100)+(CM14*J5/100)</f>
        <v>0</v>
      </c>
      <c r="F14" s="92"/>
      <c r="G14" s="84">
        <f>(DD14*L6/100)+(DZ14*O6/100)+(EA14*H6/100)+(EB14*G6/100)+(EC14*I6/100)+(ED14*J6/100)</f>
        <v>0.6333333333333333</v>
      </c>
      <c r="H14" s="53">
        <f t="shared" si="0"/>
        <v>2.8933777777777778</v>
      </c>
      <c r="I14" s="92"/>
      <c r="J14" s="11"/>
      <c r="K14" s="94">
        <v>7.32</v>
      </c>
      <c r="L14" s="95">
        <v>9.77</v>
      </c>
      <c r="M14" s="39">
        <v>7.81</v>
      </c>
      <c r="N14" s="95">
        <v>10</v>
      </c>
      <c r="O14" s="95">
        <v>8.93</v>
      </c>
      <c r="P14" s="95">
        <v>2.78</v>
      </c>
      <c r="Q14" s="97">
        <v>7.98</v>
      </c>
      <c r="R14" s="81">
        <f>SUM(K14:Q14)/M4</f>
        <v>7.7985714285714289</v>
      </c>
      <c r="S14" s="40">
        <v>10</v>
      </c>
      <c r="T14" s="40">
        <v>10</v>
      </c>
      <c r="U14" s="40">
        <v>10</v>
      </c>
      <c r="V14" s="40">
        <v>10</v>
      </c>
      <c r="W14" s="40">
        <v>10</v>
      </c>
      <c r="X14" s="40">
        <v>10</v>
      </c>
      <c r="Y14" s="40">
        <v>10</v>
      </c>
      <c r="Z14" s="40">
        <v>10</v>
      </c>
      <c r="AA14" s="40">
        <v>0</v>
      </c>
      <c r="AB14" s="40">
        <v>9</v>
      </c>
      <c r="AC14" s="40">
        <v>9</v>
      </c>
      <c r="AD14" s="40">
        <v>10</v>
      </c>
      <c r="AE14" s="40">
        <v>10</v>
      </c>
      <c r="AF14" s="40">
        <v>10</v>
      </c>
      <c r="AG14" s="40"/>
      <c r="AH14" s="40">
        <v>10</v>
      </c>
      <c r="AI14" s="40">
        <v>10</v>
      </c>
      <c r="AJ14" s="40">
        <v>10</v>
      </c>
      <c r="AK14" s="40">
        <v>10</v>
      </c>
      <c r="AL14" s="40">
        <v>9</v>
      </c>
      <c r="AM14" s="40">
        <v>10</v>
      </c>
      <c r="AN14" s="40"/>
      <c r="AO14" s="40"/>
      <c r="AP14" s="40"/>
      <c r="AQ14" s="40"/>
      <c r="AR14" s="40"/>
      <c r="AS14" s="40"/>
      <c r="AT14" s="40"/>
      <c r="AU14" s="54">
        <f>SUM(S14:AT14)/Q4</f>
        <v>9.35</v>
      </c>
      <c r="AV14" s="40"/>
      <c r="AW14" s="38">
        <f t="shared" si="1"/>
        <v>9.35</v>
      </c>
      <c r="AX14" s="38">
        <f t="shared" ref="AX14:AX34" si="7">((R14*0.8)+(AU14*0.2))</f>
        <v>8.1088571428571434</v>
      </c>
      <c r="AY14" s="38"/>
      <c r="AZ14" s="86" t="str">
        <f t="shared" si="2"/>
        <v>Camacho Pecho, Manuel</v>
      </c>
      <c r="BA14" s="104"/>
      <c r="BB14" s="97"/>
      <c r="BC14" s="97"/>
      <c r="BD14" s="97"/>
      <c r="BE14" s="97"/>
      <c r="BF14" s="97"/>
      <c r="BG14" s="97"/>
      <c r="BH14" s="81">
        <f>SUM(BA14:BG14)/M5</f>
        <v>0</v>
      </c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54">
        <f>SUM(BI14:CH14)/Q5</f>
        <v>0</v>
      </c>
      <c r="CJ14" s="38"/>
      <c r="CK14" s="38">
        <f t="shared" si="3"/>
        <v>0</v>
      </c>
      <c r="CL14" s="40"/>
      <c r="CM14" s="88"/>
      <c r="CN14" s="86" t="str">
        <f t="shared" si="4"/>
        <v>Camacho Pecho, Manuel</v>
      </c>
      <c r="CO14" s="69">
        <v>9.5</v>
      </c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39"/>
      <c r="DB14" s="39"/>
      <c r="DC14" s="39"/>
      <c r="DD14" s="81">
        <f>SUM(CO14:DC14)/M6</f>
        <v>0.79166666666666663</v>
      </c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54">
        <f>SUM(DE14:DY14)/Q6</f>
        <v>0</v>
      </c>
      <c r="EA14" s="38"/>
      <c r="EB14" s="38">
        <f t="shared" si="5"/>
        <v>0</v>
      </c>
      <c r="EC14" s="40"/>
      <c r="ED14" s="70"/>
      <c r="EE14" s="57" t="str">
        <f t="shared" si="6"/>
        <v>Camacho Pecho, Manuel</v>
      </c>
    </row>
    <row r="15" spans="1:135" s="5" customFormat="1" ht="13" customHeight="1">
      <c r="A15" s="6"/>
      <c r="B15" s="101" t="s">
        <v>115</v>
      </c>
      <c r="C15" s="71">
        <f>(R15*L4/100)+(AU15*O4/100)+(AV15*H4/100)+(AW15*G4/100)+(AX15*I4/100)+(AY15*J4/100)</f>
        <v>0</v>
      </c>
      <c r="D15" s="10">
        <v>1</v>
      </c>
      <c r="E15" s="53">
        <f>(BH15*L5/100)+(CI15*O5/100)+(CJ15*H5/100)+(CK15*G5/100)+(CL15*I5/100)+(CM15*J5/100)</f>
        <v>0</v>
      </c>
      <c r="F15" s="92"/>
      <c r="G15" s="53">
        <f>(DD15*L6/100)+(DZ15*O6/100)+(EA15*H6/100)+(EB15*G6/100)+(EC15*I6/100)+(ED15*J6/100)</f>
        <v>0.6333333333333333</v>
      </c>
      <c r="H15" s="53">
        <f t="shared" si="0"/>
        <v>0.21111111111111111</v>
      </c>
      <c r="I15" s="92"/>
      <c r="J15" s="10"/>
      <c r="K15" s="93" t="s">
        <v>40</v>
      </c>
      <c r="L15" s="37" t="s">
        <v>76</v>
      </c>
      <c r="M15" s="37" t="s">
        <v>184</v>
      </c>
      <c r="N15" s="37" t="s">
        <v>184</v>
      </c>
      <c r="O15" s="97" t="s">
        <v>184</v>
      </c>
      <c r="P15" s="97" t="s">
        <v>180</v>
      </c>
      <c r="Q15" s="97"/>
      <c r="R15" s="81">
        <f>SUM(K15:Q15)/M4</f>
        <v>0</v>
      </c>
      <c r="S15" s="38" t="s">
        <v>155</v>
      </c>
      <c r="T15" s="38" t="s">
        <v>155</v>
      </c>
      <c r="U15" s="38" t="s">
        <v>155</v>
      </c>
      <c r="V15" s="38" t="s">
        <v>155</v>
      </c>
      <c r="W15" s="38" t="s">
        <v>155</v>
      </c>
      <c r="X15" s="38" t="s">
        <v>155</v>
      </c>
      <c r="Y15" s="38" t="s">
        <v>155</v>
      </c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54">
        <f>SUM(S15:AT15)/Q4</f>
        <v>0</v>
      </c>
      <c r="AV15" s="38"/>
      <c r="AW15" s="38">
        <f t="shared" si="1"/>
        <v>0</v>
      </c>
      <c r="AX15" s="38">
        <f t="shared" si="7"/>
        <v>0</v>
      </c>
      <c r="AY15" s="38"/>
      <c r="AZ15" s="61" t="str">
        <f t="shared" si="2"/>
        <v>Caraballo González, Tamara</v>
      </c>
      <c r="BA15" s="104"/>
      <c r="BB15" s="97"/>
      <c r="BC15" s="97"/>
      <c r="BD15" s="97"/>
      <c r="BE15" s="97"/>
      <c r="BF15" s="97"/>
      <c r="BG15" s="97"/>
      <c r="BH15" s="81">
        <f>SUM(BA15:BG15)/M5</f>
        <v>0</v>
      </c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54">
        <f>SUM(BI15:CH15)/Q5</f>
        <v>0</v>
      </c>
      <c r="CJ15" s="38"/>
      <c r="CK15" s="38">
        <f t="shared" si="3"/>
        <v>0</v>
      </c>
      <c r="CL15" s="38"/>
      <c r="CM15" s="83"/>
      <c r="CN15" s="61" t="str">
        <f t="shared" si="4"/>
        <v>Caraballo González, Tamara</v>
      </c>
      <c r="CO15" s="67">
        <v>9.5</v>
      </c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37"/>
      <c r="DB15" s="37"/>
      <c r="DC15" s="37"/>
      <c r="DD15" s="81">
        <f>SUM(CO15:DC15)/M6</f>
        <v>0.79166666666666663</v>
      </c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54">
        <f>SUM(DE15:DY15)/Q6</f>
        <v>0</v>
      </c>
      <c r="EA15" s="38"/>
      <c r="EB15" s="38">
        <f t="shared" si="5"/>
        <v>0</v>
      </c>
      <c r="EC15" s="38"/>
      <c r="ED15" s="68"/>
      <c r="EE15" s="57" t="str">
        <f t="shared" si="6"/>
        <v>Caraballo González, Tamara</v>
      </c>
    </row>
    <row r="16" spans="1:135" s="5" customFormat="1" ht="13" customHeight="1">
      <c r="A16" s="6"/>
      <c r="B16" s="101" t="s">
        <v>116</v>
      </c>
      <c r="C16" s="72">
        <f>(R16*L4/100)+(AU16*O4/100)+(AV16*H4/100)+(AW16*G4/100)+(AX16*I4/100)+(AY16*J4/100)</f>
        <v>5.0927999999999995</v>
      </c>
      <c r="D16" s="11">
        <v>5</v>
      </c>
      <c r="E16" s="84">
        <f>(BH16*L5/100)+(CI16*O5/100)+(CJ16*H5/100)+(CK16*G5/100)+(CL16*I5/100)+(CM16*J5/100)</f>
        <v>0</v>
      </c>
      <c r="F16" s="92"/>
      <c r="G16" s="84">
        <f>(DD16*L6/100)+(DZ16*O6/100)+(EA16*H6/100)+(EB16*G6/100)+(EC16*I6/100)+(ED16*J6/100)</f>
        <v>0.66666666666666674</v>
      </c>
      <c r="H16" s="53">
        <f t="shared" si="0"/>
        <v>1.9198222222222221</v>
      </c>
      <c r="I16" s="92"/>
      <c r="J16" s="11"/>
      <c r="K16" s="94">
        <v>5.92</v>
      </c>
      <c r="L16" s="95">
        <v>6.7</v>
      </c>
      <c r="M16" s="39">
        <v>3.54</v>
      </c>
      <c r="N16" s="95">
        <v>6.55</v>
      </c>
      <c r="O16" s="95">
        <v>2.13</v>
      </c>
      <c r="P16" s="95">
        <v>1.01</v>
      </c>
      <c r="Q16" s="97">
        <v>4.79</v>
      </c>
      <c r="R16" s="81">
        <f>SUM(K16:Q16)/M4</f>
        <v>4.3771428571428572</v>
      </c>
      <c r="S16" s="40">
        <v>10</v>
      </c>
      <c r="T16" s="40">
        <v>10</v>
      </c>
      <c r="U16" s="40">
        <v>10</v>
      </c>
      <c r="V16" s="40">
        <v>10</v>
      </c>
      <c r="W16" s="40">
        <v>10</v>
      </c>
      <c r="X16" s="40">
        <v>10</v>
      </c>
      <c r="Y16" s="40">
        <v>10</v>
      </c>
      <c r="Z16" s="40">
        <v>10</v>
      </c>
      <c r="AA16" s="40">
        <v>9</v>
      </c>
      <c r="AB16" s="40">
        <v>0</v>
      </c>
      <c r="AC16" s="40">
        <v>9</v>
      </c>
      <c r="AD16" s="40">
        <v>10</v>
      </c>
      <c r="AE16" s="40">
        <v>10</v>
      </c>
      <c r="AF16" s="40">
        <v>10</v>
      </c>
      <c r="AG16" s="40"/>
      <c r="AH16" s="40">
        <v>10</v>
      </c>
      <c r="AI16" s="40">
        <v>10</v>
      </c>
      <c r="AJ16" s="40">
        <v>10</v>
      </c>
      <c r="AK16" s="40">
        <v>0</v>
      </c>
      <c r="AL16" s="40">
        <v>9</v>
      </c>
      <c r="AM16" s="40">
        <v>10</v>
      </c>
      <c r="AN16" s="40"/>
      <c r="AO16" s="40"/>
      <c r="AP16" s="40"/>
      <c r="AQ16" s="40"/>
      <c r="AR16" s="40"/>
      <c r="AS16" s="40"/>
      <c r="AT16" s="40"/>
      <c r="AU16" s="54">
        <f>SUM(S16:AT16)/Q4</f>
        <v>8.85</v>
      </c>
      <c r="AV16" s="40"/>
      <c r="AW16" s="38">
        <f t="shared" si="1"/>
        <v>8.85</v>
      </c>
      <c r="AX16" s="38">
        <f t="shared" si="7"/>
        <v>5.2717142857142854</v>
      </c>
      <c r="AY16" s="38"/>
      <c r="AZ16" s="86" t="str">
        <f t="shared" si="2"/>
        <v>Díaz González, Erica</v>
      </c>
      <c r="BA16" s="104"/>
      <c r="BB16" s="97"/>
      <c r="BC16" s="97"/>
      <c r="BD16" s="97"/>
      <c r="BE16" s="97"/>
      <c r="BF16" s="97"/>
      <c r="BG16" s="97"/>
      <c r="BH16" s="81">
        <f>SUM(BA16:BG16)/M5</f>
        <v>0</v>
      </c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54">
        <f>SUM(BI16:CH16)/Q5</f>
        <v>0</v>
      </c>
      <c r="CJ16" s="38"/>
      <c r="CK16" s="38">
        <f t="shared" si="3"/>
        <v>0</v>
      </c>
      <c r="CL16" s="40"/>
      <c r="CM16" s="88"/>
      <c r="CN16" s="86" t="str">
        <f t="shared" si="4"/>
        <v>Díaz González, Erica</v>
      </c>
      <c r="CO16" s="69">
        <v>10</v>
      </c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39"/>
      <c r="DB16" s="39"/>
      <c r="DC16" s="39"/>
      <c r="DD16" s="81">
        <f>SUM(CO16:DC16)/M6</f>
        <v>0.83333333333333337</v>
      </c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54">
        <f>SUM(DE16:DY16)/Q6</f>
        <v>0</v>
      </c>
      <c r="EA16" s="38"/>
      <c r="EB16" s="38">
        <f t="shared" si="5"/>
        <v>0</v>
      </c>
      <c r="EC16" s="40"/>
      <c r="ED16" s="70"/>
      <c r="EE16" s="57" t="str">
        <f t="shared" si="6"/>
        <v>Díaz González, Erica</v>
      </c>
    </row>
    <row r="17" spans="1:135" s="5" customFormat="1" ht="13" customHeight="1">
      <c r="A17" s="6"/>
      <c r="B17" s="101" t="s">
        <v>117</v>
      </c>
      <c r="C17" s="71">
        <f>(R17*L4/100)+(AU17*O4/100)+(AV17*H4/100)+(AW17*G4/100)+(AX17*I4/100)+(AY17*J4/100)</f>
        <v>5.0119999999999996</v>
      </c>
      <c r="D17" s="10">
        <v>4</v>
      </c>
      <c r="E17" s="53">
        <f>(BH17*L5/100)+(CI17*O5/100)+(CJ17*H5/100)+(CK17*G5/100)+(CL17*I5/100)+(CM17*J5/100)</f>
        <v>0</v>
      </c>
      <c r="F17" s="92"/>
      <c r="G17" s="53">
        <f>(DD17*L6/100)+(DZ17*O6/100)+(EA17*H6/100)+(EB17*G6/100)+(EC17*I6/100)+(ED17*J6/100)</f>
        <v>0.6333333333333333</v>
      </c>
      <c r="H17" s="53">
        <f t="shared" si="0"/>
        <v>1.8817777777777778</v>
      </c>
      <c r="I17" s="92"/>
      <c r="J17" s="10"/>
      <c r="K17" s="93">
        <v>7.47</v>
      </c>
      <c r="L17" s="95">
        <v>6.48</v>
      </c>
      <c r="M17" s="37">
        <v>2.92</v>
      </c>
      <c r="N17" s="95">
        <v>4.0199999999999996</v>
      </c>
      <c r="O17" s="95">
        <v>6.27</v>
      </c>
      <c r="P17" s="37">
        <v>3.42</v>
      </c>
      <c r="Q17" s="97">
        <v>5.32</v>
      </c>
      <c r="R17" s="81">
        <f>SUM(K17:Q17)/M4</f>
        <v>5.1285714285714281</v>
      </c>
      <c r="S17" s="38">
        <v>10</v>
      </c>
      <c r="T17" s="38">
        <v>0</v>
      </c>
      <c r="U17" s="38">
        <v>0</v>
      </c>
      <c r="V17" s="38">
        <v>10</v>
      </c>
      <c r="W17" s="38">
        <v>0</v>
      </c>
      <c r="X17" s="38">
        <v>10</v>
      </c>
      <c r="Y17" s="38">
        <v>10</v>
      </c>
      <c r="Z17" s="38">
        <v>10</v>
      </c>
      <c r="AA17" s="38">
        <v>0</v>
      </c>
      <c r="AB17" s="38">
        <v>9</v>
      </c>
      <c r="AC17" s="38">
        <v>9</v>
      </c>
      <c r="AD17" s="38">
        <v>10</v>
      </c>
      <c r="AE17" s="38">
        <v>0</v>
      </c>
      <c r="AF17" s="38">
        <v>10</v>
      </c>
      <c r="AG17" s="38"/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38">
        <v>0</v>
      </c>
      <c r="AN17" s="38"/>
      <c r="AO17" s="38"/>
      <c r="AP17" s="38"/>
      <c r="AQ17" s="38"/>
      <c r="AR17" s="38"/>
      <c r="AS17" s="38"/>
      <c r="AT17" s="38"/>
      <c r="AU17" s="54">
        <f>SUM(S17:AT17)/Q4</f>
        <v>4.4000000000000004</v>
      </c>
      <c r="AV17" s="38"/>
      <c r="AW17" s="38">
        <f t="shared" si="1"/>
        <v>4.4000000000000004</v>
      </c>
      <c r="AX17" s="38">
        <f t="shared" si="7"/>
        <v>4.9828571428571422</v>
      </c>
      <c r="AY17" s="38"/>
      <c r="AZ17" s="61" t="str">
        <f t="shared" si="2"/>
        <v>Garrido Márquez, Alicia</v>
      </c>
      <c r="BA17" s="104"/>
      <c r="BB17" s="97"/>
      <c r="BC17" s="97"/>
      <c r="BD17" s="97"/>
      <c r="BE17" s="97"/>
      <c r="BF17" s="97"/>
      <c r="BG17" s="97"/>
      <c r="BH17" s="81">
        <f>SUM(BA17:BG17)/M5</f>
        <v>0</v>
      </c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54">
        <f>SUM(BI17:CH17)/Q5</f>
        <v>0</v>
      </c>
      <c r="CJ17" s="38"/>
      <c r="CK17" s="38">
        <f t="shared" si="3"/>
        <v>0</v>
      </c>
      <c r="CL17" s="38"/>
      <c r="CM17" s="83"/>
      <c r="CN17" s="61" t="str">
        <f t="shared" si="4"/>
        <v>Garrido Márquez, Alicia</v>
      </c>
      <c r="CO17" s="67">
        <v>9.5</v>
      </c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37"/>
      <c r="DB17" s="37"/>
      <c r="DC17" s="37"/>
      <c r="DD17" s="81">
        <f>SUM(CO17:DC17)/M6</f>
        <v>0.79166666666666663</v>
      </c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54">
        <f>SUM(DE17:DY17)/Q6</f>
        <v>0</v>
      </c>
      <c r="EA17" s="38"/>
      <c r="EB17" s="38">
        <f t="shared" si="5"/>
        <v>0</v>
      </c>
      <c r="EC17" s="38"/>
      <c r="ED17" s="68"/>
      <c r="EE17" s="57" t="str">
        <f t="shared" si="6"/>
        <v>Garrido Márquez, Alicia</v>
      </c>
    </row>
    <row r="18" spans="1:135" s="5" customFormat="1" ht="13" customHeight="1">
      <c r="A18" s="6"/>
      <c r="B18" s="101" t="s">
        <v>118</v>
      </c>
      <c r="C18" s="72">
        <f>(R18*L4/100)+(AU18*O4/100)+(AV18*H4/100)+(AW18*G4/100)+(AX18*I4/100)+(AY18*J4/100)</f>
        <v>3.2840000000000007</v>
      </c>
      <c r="D18" s="11">
        <v>3</v>
      </c>
      <c r="E18" s="84">
        <f>(BH18*L5/100)+(CI18*O5/100)+(CJ18*H5/100)+(CK18*G5/100)+(CL18*I5/100)+(CM18*J5/100)</f>
        <v>0</v>
      </c>
      <c r="F18" s="92"/>
      <c r="G18" s="84">
        <f>(DD18*L6/100)+(DZ18*O6/100)+(EA18*H6/100)+(EB18*G6/100)+(EC18*I6/100)+(ED18*J6/100)</f>
        <v>0.6333333333333333</v>
      </c>
      <c r="H18" s="53">
        <f t="shared" si="0"/>
        <v>1.3057777777777779</v>
      </c>
      <c r="I18" s="92"/>
      <c r="J18" s="11"/>
      <c r="K18" s="94">
        <v>7.78</v>
      </c>
      <c r="L18" s="39">
        <v>3.75</v>
      </c>
      <c r="M18" s="39">
        <v>3.54</v>
      </c>
      <c r="N18" s="95">
        <v>1.26</v>
      </c>
      <c r="O18" s="95">
        <v>3.87</v>
      </c>
      <c r="P18" s="39">
        <v>1.01</v>
      </c>
      <c r="Q18" s="97">
        <v>4.8899999999999997</v>
      </c>
      <c r="R18" s="81">
        <f>SUM(K18:Q18)/M4</f>
        <v>3.7285714285714291</v>
      </c>
      <c r="S18" s="40">
        <v>0</v>
      </c>
      <c r="T18" s="40">
        <v>0</v>
      </c>
      <c r="U18" s="40">
        <v>0</v>
      </c>
      <c r="V18" s="40">
        <v>10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/>
      <c r="AH18" s="40">
        <v>0</v>
      </c>
      <c r="AI18" s="40">
        <v>0</v>
      </c>
      <c r="AJ18" s="40">
        <v>0</v>
      </c>
      <c r="AK18" s="40">
        <v>0</v>
      </c>
      <c r="AL18" s="40">
        <v>9</v>
      </c>
      <c r="AM18" s="40">
        <v>0</v>
      </c>
      <c r="AN18" s="40"/>
      <c r="AO18" s="40"/>
      <c r="AP18" s="40"/>
      <c r="AQ18" s="40"/>
      <c r="AR18" s="40"/>
      <c r="AS18" s="40"/>
      <c r="AT18" s="40"/>
      <c r="AU18" s="54">
        <f>SUM(S18:AT18)/Q4</f>
        <v>0.95</v>
      </c>
      <c r="AV18" s="40"/>
      <c r="AW18" s="38">
        <f t="shared" si="1"/>
        <v>0.95</v>
      </c>
      <c r="AX18" s="38">
        <f t="shared" si="7"/>
        <v>3.1728571428571435</v>
      </c>
      <c r="AY18" s="38"/>
      <c r="AZ18" s="86" t="str">
        <f t="shared" si="2"/>
        <v>Larios Rodríguez, Ángela</v>
      </c>
      <c r="BA18" s="104"/>
      <c r="BB18" s="97"/>
      <c r="BC18" s="97"/>
      <c r="BD18" s="97"/>
      <c r="BE18" s="97"/>
      <c r="BF18" s="97"/>
      <c r="BG18" s="97"/>
      <c r="BH18" s="81">
        <f>SUM(BA18:BG18)/M5</f>
        <v>0</v>
      </c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54">
        <f>SUM(BI18:CH18)/Q5</f>
        <v>0</v>
      </c>
      <c r="CJ18" s="38"/>
      <c r="CK18" s="38">
        <f t="shared" si="3"/>
        <v>0</v>
      </c>
      <c r="CL18" s="40"/>
      <c r="CM18" s="88"/>
      <c r="CN18" s="86" t="str">
        <f t="shared" si="4"/>
        <v>Larios Rodríguez, Ángela</v>
      </c>
      <c r="CO18" s="69">
        <v>9.5</v>
      </c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39"/>
      <c r="DB18" s="39"/>
      <c r="DC18" s="39"/>
      <c r="DD18" s="81">
        <f>SUM(CO18:DC18)/M6</f>
        <v>0.79166666666666663</v>
      </c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54">
        <f>SUM(DE18:DY18)/Q6</f>
        <v>0</v>
      </c>
      <c r="EA18" s="38"/>
      <c r="EB18" s="38">
        <f t="shared" si="5"/>
        <v>0</v>
      </c>
      <c r="EC18" s="40"/>
      <c r="ED18" s="70"/>
      <c r="EE18" s="57" t="str">
        <f t="shared" si="6"/>
        <v>Larios Rodríguez, Ángela</v>
      </c>
    </row>
    <row r="19" spans="1:135" s="5" customFormat="1" ht="13" customHeight="1">
      <c r="A19" s="6"/>
      <c r="B19" s="101" t="s">
        <v>119</v>
      </c>
      <c r="C19" s="71">
        <f>(R19*L4/100)+(AU19*O4/100)+(AV19*H4/100)+(AW19*G4/100)+(AX19*I4/100)+(AY19*J4/100)</f>
        <v>0</v>
      </c>
      <c r="D19" s="10">
        <v>1</v>
      </c>
      <c r="E19" s="53">
        <f>(BH19*L5/100)+(CI19*O5/100)+(CJ19*H5/100)+(CK19*G5/100)+(CL19*I5/100)+(CM19*J5/100)</f>
        <v>0</v>
      </c>
      <c r="F19" s="92"/>
      <c r="G19" s="53">
        <f>(DD19*L6/100)+(DZ19*O6/100)+(EA19*H6/100)+(EB19*G6/100)+(EC19*I6/100)+(ED19*J6/100)</f>
        <v>0.6333333333333333</v>
      </c>
      <c r="H19" s="53">
        <f t="shared" si="0"/>
        <v>0.21111111111111111</v>
      </c>
      <c r="I19" s="92"/>
      <c r="J19" s="10"/>
      <c r="K19" s="93" t="s">
        <v>40</v>
      </c>
      <c r="L19" s="37" t="s">
        <v>76</v>
      </c>
      <c r="M19" s="37" t="s">
        <v>184</v>
      </c>
      <c r="N19" s="37" t="s">
        <v>184</v>
      </c>
      <c r="O19" s="37" t="s">
        <v>184</v>
      </c>
      <c r="P19" s="37" t="s">
        <v>181</v>
      </c>
      <c r="Q19" s="97"/>
      <c r="R19" s="81">
        <f>SUM(K19:Q19)/M4</f>
        <v>0</v>
      </c>
      <c r="S19" s="38" t="s">
        <v>155</v>
      </c>
      <c r="T19" s="38" t="s">
        <v>155</v>
      </c>
      <c r="U19" s="38" t="s">
        <v>155</v>
      </c>
      <c r="V19" s="38" t="s">
        <v>155</v>
      </c>
      <c r="W19" s="38" t="s">
        <v>155</v>
      </c>
      <c r="X19" s="38" t="s">
        <v>155</v>
      </c>
      <c r="Y19" s="38" t="s">
        <v>155</v>
      </c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54">
        <f>SUM(S19:AT19)/Q4</f>
        <v>0</v>
      </c>
      <c r="AV19" s="38"/>
      <c r="AW19" s="38">
        <f t="shared" si="1"/>
        <v>0</v>
      </c>
      <c r="AX19" s="38">
        <f t="shared" si="7"/>
        <v>0</v>
      </c>
      <c r="AY19" s="38"/>
      <c r="AZ19" s="61" t="str">
        <f t="shared" si="2"/>
        <v>López Seco, Cristian</v>
      </c>
      <c r="BA19" s="104"/>
      <c r="BB19" s="97"/>
      <c r="BC19" s="97"/>
      <c r="BD19" s="97"/>
      <c r="BE19" s="97"/>
      <c r="BF19" s="97"/>
      <c r="BG19" s="97"/>
      <c r="BH19" s="81">
        <f>SUM(BA19:BG19)/M5</f>
        <v>0</v>
      </c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54">
        <f>SUM(BI19:CH19)/Q5</f>
        <v>0</v>
      </c>
      <c r="CJ19" s="38"/>
      <c r="CK19" s="38">
        <f t="shared" si="3"/>
        <v>0</v>
      </c>
      <c r="CL19" s="38"/>
      <c r="CM19" s="83"/>
      <c r="CN19" s="61" t="str">
        <f t="shared" si="4"/>
        <v>López Seco, Cristian</v>
      </c>
      <c r="CO19" s="67">
        <v>9.5</v>
      </c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37"/>
      <c r="DB19" s="37"/>
      <c r="DC19" s="37"/>
      <c r="DD19" s="81">
        <f>SUM(CO19:DC19)/M6</f>
        <v>0.79166666666666663</v>
      </c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54">
        <f>SUM(DE19:DY19)/Q6</f>
        <v>0</v>
      </c>
      <c r="EA19" s="38"/>
      <c r="EB19" s="38">
        <f t="shared" si="5"/>
        <v>0</v>
      </c>
      <c r="EC19" s="38"/>
      <c r="ED19" s="68"/>
      <c r="EE19" s="57" t="str">
        <f t="shared" si="6"/>
        <v>López Seco, Cristian</v>
      </c>
    </row>
    <row r="20" spans="1:135" s="5" customFormat="1" ht="13" customHeight="1">
      <c r="A20" s="6"/>
      <c r="B20" s="101" t="s">
        <v>120</v>
      </c>
      <c r="C20" s="72">
        <f>(R20*L4/100)+(AU20*O4/100)+(AV20*H4/100)+(AW20*G4/100)+(AX20*I4/100)+(AY20*J4/100)</f>
        <v>8.4956000000000014</v>
      </c>
      <c r="D20" s="11">
        <v>9</v>
      </c>
      <c r="E20" s="84">
        <f>(BH20*L5/100)+(CI20*O5/100)+(CJ20*H5/100)+(CK20*G5/100)+(CL20*I5/100)+(CM20*J5/100)</f>
        <v>0</v>
      </c>
      <c r="F20" s="92"/>
      <c r="G20" s="84">
        <f>(DD20*L6/100)+(DZ20*O6/100)+(EA20*H6/100)+(EB20*G6/100)+(EC20*I6/100)+(ED20*J6/100)</f>
        <v>0.6</v>
      </c>
      <c r="H20" s="53">
        <f t="shared" si="0"/>
        <v>3.0318666666666672</v>
      </c>
      <c r="I20" s="92"/>
      <c r="J20" s="11"/>
      <c r="K20" s="94">
        <v>6.97</v>
      </c>
      <c r="L20" s="95">
        <v>9.5500000000000007</v>
      </c>
      <c r="M20" s="39">
        <v>8.1300000000000008</v>
      </c>
      <c r="N20" s="95">
        <v>10</v>
      </c>
      <c r="O20" s="95">
        <v>7.2</v>
      </c>
      <c r="P20" s="95">
        <v>8.86</v>
      </c>
      <c r="Q20" s="97">
        <v>7.02</v>
      </c>
      <c r="R20" s="81">
        <f>SUM(K20:Q20)/M4</f>
        <v>8.2471428571428582</v>
      </c>
      <c r="S20" s="40">
        <v>10</v>
      </c>
      <c r="T20" s="40">
        <v>10</v>
      </c>
      <c r="U20" s="40">
        <v>10</v>
      </c>
      <c r="V20" s="40">
        <v>10</v>
      </c>
      <c r="W20" s="40">
        <v>10</v>
      </c>
      <c r="X20" s="40">
        <v>10</v>
      </c>
      <c r="Y20" s="40">
        <v>10</v>
      </c>
      <c r="Z20" s="40">
        <v>10</v>
      </c>
      <c r="AA20" s="40">
        <v>9</v>
      </c>
      <c r="AB20" s="40">
        <v>9</v>
      </c>
      <c r="AC20" s="40">
        <v>9</v>
      </c>
      <c r="AD20" s="40">
        <v>10</v>
      </c>
      <c r="AE20" s="40">
        <v>10</v>
      </c>
      <c r="AF20" s="40">
        <v>10</v>
      </c>
      <c r="AG20" s="40"/>
      <c r="AH20" s="40">
        <v>10</v>
      </c>
      <c r="AI20" s="40">
        <v>10</v>
      </c>
      <c r="AJ20" s="40">
        <v>10</v>
      </c>
      <c r="AK20" s="40">
        <v>10</v>
      </c>
      <c r="AL20" s="40">
        <v>9</v>
      </c>
      <c r="AM20" s="40">
        <v>10</v>
      </c>
      <c r="AN20" s="40"/>
      <c r="AO20" s="40"/>
      <c r="AP20" s="40"/>
      <c r="AQ20" s="40"/>
      <c r="AR20" s="40"/>
      <c r="AS20" s="40"/>
      <c r="AT20" s="40"/>
      <c r="AU20" s="54">
        <f>SUM(S20:AT20)/Q4</f>
        <v>9.8000000000000007</v>
      </c>
      <c r="AV20" s="40"/>
      <c r="AW20" s="38">
        <f t="shared" si="1"/>
        <v>9.8000000000000007</v>
      </c>
      <c r="AX20" s="38">
        <f t="shared" si="7"/>
        <v>8.5577142857142867</v>
      </c>
      <c r="AY20" s="38"/>
      <c r="AZ20" s="86" t="str">
        <f t="shared" si="2"/>
        <v>Mayolín Díaz, Ainoa</v>
      </c>
      <c r="BA20" s="104"/>
      <c r="BB20" s="97"/>
      <c r="BC20" s="97"/>
      <c r="BD20" s="97"/>
      <c r="BE20" s="97"/>
      <c r="BF20" s="97"/>
      <c r="BG20" s="97"/>
      <c r="BH20" s="81">
        <f>SUM(BA20:BG20)/M5</f>
        <v>0</v>
      </c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54">
        <f>SUM(BI20:CH20)/Q5</f>
        <v>0</v>
      </c>
      <c r="CJ20" s="38"/>
      <c r="CK20" s="38">
        <f t="shared" si="3"/>
        <v>0</v>
      </c>
      <c r="CL20" s="40"/>
      <c r="CM20" s="88"/>
      <c r="CN20" s="86" t="str">
        <f t="shared" si="4"/>
        <v>Mayolín Díaz, Ainoa</v>
      </c>
      <c r="CO20" s="69">
        <v>9</v>
      </c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39"/>
      <c r="DB20" s="39"/>
      <c r="DC20" s="39"/>
      <c r="DD20" s="81">
        <f>SUM(CO20:DC20)/M6</f>
        <v>0.75</v>
      </c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54">
        <f>SUM(DE20:DY20)/Q6</f>
        <v>0</v>
      </c>
      <c r="EA20" s="38"/>
      <c r="EB20" s="38">
        <f t="shared" si="5"/>
        <v>0</v>
      </c>
      <c r="EC20" s="40"/>
      <c r="ED20" s="70"/>
      <c r="EE20" s="57" t="str">
        <f t="shared" si="6"/>
        <v>Mayolín Díaz, Ainoa</v>
      </c>
    </row>
    <row r="21" spans="1:135" s="5" customFormat="1" ht="13" customHeight="1">
      <c r="A21" s="6"/>
      <c r="B21" s="101" t="s">
        <v>121</v>
      </c>
      <c r="C21" s="71">
        <f>(R21*L4/100)+(AU21*O4/100)+(AV21*H4/100)+(AW21*G4/100)+(AX21*I4/100)+(AY21*J4/100)</f>
        <v>5.1335999999999995</v>
      </c>
      <c r="D21" s="10">
        <v>4</v>
      </c>
      <c r="E21" s="53">
        <f>(BH21*L5/100)+(CI21*O5/100)+(CJ21*H5/100)+(CK21*G5/100)+(CL21*I5/100)+(CM21*J5/100)</f>
        <v>0</v>
      </c>
      <c r="F21" s="92"/>
      <c r="G21" s="53">
        <f>(DD21*L6/100)+(DZ21*O6/100)+(EA21*H6/100)+(EB21*G6/100)+(EC21*I6/100)+(ED21*J6/100)</f>
        <v>0.66666666666666674</v>
      </c>
      <c r="H21" s="53">
        <f t="shared" si="0"/>
        <v>1.9334222222222222</v>
      </c>
      <c r="I21" s="92"/>
      <c r="J21" s="10"/>
      <c r="K21" s="93">
        <v>7.01</v>
      </c>
      <c r="L21" s="37">
        <v>6.82</v>
      </c>
      <c r="M21" s="37">
        <v>7.6</v>
      </c>
      <c r="N21" s="95">
        <v>3.96</v>
      </c>
      <c r="O21" s="95">
        <v>4.53</v>
      </c>
      <c r="P21" s="37">
        <v>0</v>
      </c>
      <c r="Q21" s="97">
        <v>7.66</v>
      </c>
      <c r="R21" s="81">
        <f>SUM(K21:Q21)/M4</f>
        <v>5.3685714285714283</v>
      </c>
      <c r="S21" s="38">
        <v>10</v>
      </c>
      <c r="T21" s="38">
        <v>10</v>
      </c>
      <c r="U21" s="38">
        <v>0</v>
      </c>
      <c r="V21" s="38">
        <v>10</v>
      </c>
      <c r="W21" s="38">
        <v>0</v>
      </c>
      <c r="X21" s="38">
        <v>10</v>
      </c>
      <c r="Y21" s="38">
        <v>10</v>
      </c>
      <c r="Z21" s="38">
        <v>0</v>
      </c>
      <c r="AA21" s="38">
        <v>0</v>
      </c>
      <c r="AB21" s="38">
        <v>0</v>
      </c>
      <c r="AC21" s="38">
        <v>8</v>
      </c>
      <c r="AD21" s="38">
        <v>10</v>
      </c>
      <c r="AE21" s="38">
        <v>0</v>
      </c>
      <c r="AF21" s="38">
        <v>0</v>
      </c>
      <c r="AG21" s="38"/>
      <c r="AH21" s="38">
        <v>10</v>
      </c>
      <c r="AI21" s="38">
        <v>0</v>
      </c>
      <c r="AJ21" s="38">
        <v>0</v>
      </c>
      <c r="AK21" s="38">
        <v>0</v>
      </c>
      <c r="AL21" s="38">
        <v>0</v>
      </c>
      <c r="AM21" s="38">
        <v>0</v>
      </c>
      <c r="AN21" s="38"/>
      <c r="AO21" s="38"/>
      <c r="AP21" s="38"/>
      <c r="AQ21" s="38"/>
      <c r="AR21" s="38"/>
      <c r="AS21" s="38"/>
      <c r="AT21" s="38"/>
      <c r="AU21" s="54">
        <f>SUM(S21:AT21)/Q4</f>
        <v>3.9</v>
      </c>
      <c r="AV21" s="38"/>
      <c r="AW21" s="38">
        <f t="shared" si="1"/>
        <v>3.9</v>
      </c>
      <c r="AX21" s="38">
        <f t="shared" si="7"/>
        <v>5.0748571428571427</v>
      </c>
      <c r="AY21" s="38"/>
      <c r="AZ21" s="61" t="str">
        <f t="shared" si="2"/>
        <v>Muñoz Ramírez, Joaquín Manuel</v>
      </c>
      <c r="BA21" s="104"/>
      <c r="BB21" s="97"/>
      <c r="BC21" s="97"/>
      <c r="BD21" s="97"/>
      <c r="BE21" s="97"/>
      <c r="BF21" s="97"/>
      <c r="BG21" s="97"/>
      <c r="BH21" s="81">
        <f>SUM(BA21:BG21)/M5</f>
        <v>0</v>
      </c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54">
        <f>SUM(BI21:CH21)/Q5</f>
        <v>0</v>
      </c>
      <c r="CJ21" s="38"/>
      <c r="CK21" s="38">
        <f t="shared" si="3"/>
        <v>0</v>
      </c>
      <c r="CL21" s="38"/>
      <c r="CM21" s="83"/>
      <c r="CN21" s="61" t="str">
        <f t="shared" si="4"/>
        <v>Muñoz Ramírez, Joaquín Manuel</v>
      </c>
      <c r="CO21" s="67">
        <v>10</v>
      </c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37"/>
      <c r="DB21" s="37"/>
      <c r="DC21" s="37"/>
      <c r="DD21" s="81">
        <f>SUM(CO21:DC21)/M6</f>
        <v>0.83333333333333337</v>
      </c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54">
        <f>SUM(DE21:DY21)/Q6</f>
        <v>0</v>
      </c>
      <c r="EA21" s="38"/>
      <c r="EB21" s="38">
        <f t="shared" si="5"/>
        <v>0</v>
      </c>
      <c r="EC21" s="38"/>
      <c r="ED21" s="68"/>
      <c r="EE21" s="57" t="str">
        <f t="shared" si="6"/>
        <v>Muñoz Ramírez, Joaquín Manuel</v>
      </c>
    </row>
    <row r="22" spans="1:135" s="5" customFormat="1" ht="13" customHeight="1">
      <c r="A22" s="6"/>
      <c r="B22" s="101" t="s">
        <v>122</v>
      </c>
      <c r="C22" s="72">
        <f>(R22*L4/100)+(AU22*O4/100)+(AV22*H4/100)+(AW22*G4/100)+(AX22*I4/100)+(AY22*J4/100)</f>
        <v>2.9515999999999996</v>
      </c>
      <c r="D22" s="11">
        <v>3</v>
      </c>
      <c r="E22" s="84">
        <f>(BH22*L5/100)+(CI22*O5/100)+(CJ22*H5/100)+(CK22*G5/100)+(CL22*I5/100)+(CM22*J5/100)</f>
        <v>0</v>
      </c>
      <c r="F22" s="92"/>
      <c r="G22" s="84">
        <f>(DD22*L6/100)+(DZ22*O6/100)+(EA22*H6/100)+(EB22*G6/100)+(EC22*I6/100)+(ED22*J6/100)</f>
        <v>0.4</v>
      </c>
      <c r="H22" s="53">
        <f t="shared" si="0"/>
        <v>1.1171999999999997</v>
      </c>
      <c r="I22" s="92"/>
      <c r="J22" s="11"/>
      <c r="K22" s="94">
        <v>0</v>
      </c>
      <c r="L22" s="39">
        <v>6.82</v>
      </c>
      <c r="M22" s="39">
        <v>3.85</v>
      </c>
      <c r="N22" s="39">
        <v>2.42</v>
      </c>
      <c r="O22" s="39">
        <v>5.6</v>
      </c>
      <c r="P22" s="97">
        <v>1.52</v>
      </c>
      <c r="Q22" s="97">
        <v>3.72</v>
      </c>
      <c r="R22" s="81">
        <f>SUM(K22:Q22)/M4</f>
        <v>3.4185714285714282</v>
      </c>
      <c r="S22" s="40">
        <v>10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/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/>
      <c r="AO22" s="40"/>
      <c r="AP22" s="40"/>
      <c r="AQ22" s="40"/>
      <c r="AR22" s="40"/>
      <c r="AS22" s="40"/>
      <c r="AT22" s="40"/>
      <c r="AU22" s="54">
        <f>SUM(S22:AT22)/Q4</f>
        <v>0.5</v>
      </c>
      <c r="AV22" s="40"/>
      <c r="AW22" s="38">
        <f t="shared" si="1"/>
        <v>0.5</v>
      </c>
      <c r="AX22" s="38">
        <f t="shared" si="7"/>
        <v>2.834857142857143</v>
      </c>
      <c r="AY22" s="38"/>
      <c r="AZ22" s="86" t="str">
        <f t="shared" si="2"/>
        <v>Núñez Román, Estrella</v>
      </c>
      <c r="BA22" s="104"/>
      <c r="BB22" s="97"/>
      <c r="BC22" s="97"/>
      <c r="BD22" s="97"/>
      <c r="BE22" s="97"/>
      <c r="BF22" s="97"/>
      <c r="BG22" s="97"/>
      <c r="BH22" s="81">
        <f>SUM(BA22:BG22)/M5</f>
        <v>0</v>
      </c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54">
        <f>SUM(BI22:CH22)/Q5</f>
        <v>0</v>
      </c>
      <c r="CJ22" s="38"/>
      <c r="CK22" s="38">
        <f t="shared" si="3"/>
        <v>0</v>
      </c>
      <c r="CL22" s="40"/>
      <c r="CM22" s="88"/>
      <c r="CN22" s="86" t="str">
        <f t="shared" si="4"/>
        <v>Núñez Román, Estrella</v>
      </c>
      <c r="CO22" s="69">
        <v>6</v>
      </c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39"/>
      <c r="DB22" s="39"/>
      <c r="DC22" s="39"/>
      <c r="DD22" s="81">
        <f>SUM(CO22:DC22)/M6</f>
        <v>0.5</v>
      </c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54">
        <f>SUM(DE22:DY22)/Q6</f>
        <v>0</v>
      </c>
      <c r="EA22" s="38"/>
      <c r="EB22" s="38">
        <f t="shared" si="5"/>
        <v>0</v>
      </c>
      <c r="EC22" s="40"/>
      <c r="ED22" s="70"/>
      <c r="EE22" s="57" t="str">
        <f t="shared" si="6"/>
        <v>Núñez Román, Estrella</v>
      </c>
    </row>
    <row r="23" spans="1:135" s="5" customFormat="1" ht="13" customHeight="1">
      <c r="A23" s="6"/>
      <c r="B23" s="101" t="s">
        <v>123</v>
      </c>
      <c r="C23" s="71">
        <f>(R23*L4/100)+(AU23*O4/100)+(AV23*H4/100)+(AW23*G4/100)+(AX23*I4/100)+(AY23*J4/100)</f>
        <v>5.9872000000000005</v>
      </c>
      <c r="D23" s="10">
        <v>6</v>
      </c>
      <c r="E23" s="53">
        <f>(BH23*L5/100)+(CI23*O5/100)+(CJ23*H5/100)+(CK23*G5/100)+(CL23*I5/100)+(CM23*J5/100)</f>
        <v>0</v>
      </c>
      <c r="F23" s="92"/>
      <c r="G23" s="53">
        <f>(DD23*L6/100)+(DZ23*O6/100)+(EA23*H6/100)+(EB23*G6/100)+(EC23*I6/100)+(ED23*J6/100)</f>
        <v>0.53333333333333333</v>
      </c>
      <c r="H23" s="53">
        <f t="shared" si="0"/>
        <v>2.1735111111111114</v>
      </c>
      <c r="I23" s="92"/>
      <c r="J23" s="10"/>
      <c r="K23" s="93">
        <v>7.15</v>
      </c>
      <c r="L23" s="95">
        <v>6.36</v>
      </c>
      <c r="M23" s="37">
        <v>5</v>
      </c>
      <c r="N23" s="95">
        <v>4.25</v>
      </c>
      <c r="O23" s="95">
        <v>6.4</v>
      </c>
      <c r="P23" s="95">
        <v>2.66</v>
      </c>
      <c r="Q23" s="97">
        <v>8.94</v>
      </c>
      <c r="R23" s="81">
        <f>SUM(K23:Q23)/M4</f>
        <v>5.8228571428571438</v>
      </c>
      <c r="S23" s="38">
        <v>10</v>
      </c>
      <c r="T23" s="38">
        <v>10</v>
      </c>
      <c r="U23" s="38">
        <v>10</v>
      </c>
      <c r="V23" s="38">
        <v>10</v>
      </c>
      <c r="W23" s="38">
        <v>0</v>
      </c>
      <c r="X23" s="38">
        <v>10</v>
      </c>
      <c r="Y23" s="38">
        <v>10</v>
      </c>
      <c r="Z23" s="38">
        <v>0</v>
      </c>
      <c r="AA23" s="38">
        <v>0</v>
      </c>
      <c r="AB23" s="38">
        <v>9</v>
      </c>
      <c r="AC23" s="38">
        <v>9</v>
      </c>
      <c r="AD23" s="38">
        <v>10</v>
      </c>
      <c r="AE23" s="38">
        <v>0</v>
      </c>
      <c r="AF23" s="38">
        <v>10</v>
      </c>
      <c r="AG23" s="38"/>
      <c r="AH23" s="38">
        <v>0</v>
      </c>
      <c r="AI23" s="38">
        <v>10</v>
      </c>
      <c r="AJ23" s="38">
        <v>10</v>
      </c>
      <c r="AK23" s="38">
        <v>0</v>
      </c>
      <c r="AL23" s="38">
        <v>9</v>
      </c>
      <c r="AM23" s="38">
        <v>10</v>
      </c>
      <c r="AN23" s="38"/>
      <c r="AO23" s="38"/>
      <c r="AP23" s="38"/>
      <c r="AQ23" s="38"/>
      <c r="AR23" s="38"/>
      <c r="AS23" s="38"/>
      <c r="AT23" s="38"/>
      <c r="AU23" s="54">
        <f>SUM(S23:AT23)/Q4</f>
        <v>6.85</v>
      </c>
      <c r="AV23" s="38"/>
      <c r="AW23" s="38">
        <f t="shared" si="1"/>
        <v>6.85</v>
      </c>
      <c r="AX23" s="38">
        <f t="shared" si="7"/>
        <v>6.0282857142857154</v>
      </c>
      <c r="AY23" s="38"/>
      <c r="AZ23" s="61" t="str">
        <f t="shared" si="2"/>
        <v>Ortega Rodríguez, María</v>
      </c>
      <c r="BA23" s="104"/>
      <c r="BB23" s="97"/>
      <c r="BC23" s="97"/>
      <c r="BD23" s="97"/>
      <c r="BE23" s="97"/>
      <c r="BF23" s="97"/>
      <c r="BG23" s="97"/>
      <c r="BH23" s="81">
        <f>SUM(BA23:BG23)/M5</f>
        <v>0</v>
      </c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54">
        <f>SUM(BI23:CH23)/Q5</f>
        <v>0</v>
      </c>
      <c r="CJ23" s="38"/>
      <c r="CK23" s="38">
        <f t="shared" si="3"/>
        <v>0</v>
      </c>
      <c r="CL23" s="38"/>
      <c r="CM23" s="83"/>
      <c r="CN23" s="61" t="str">
        <f t="shared" si="4"/>
        <v>Ortega Rodríguez, María</v>
      </c>
      <c r="CO23" s="67">
        <v>8</v>
      </c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37"/>
      <c r="DB23" s="37"/>
      <c r="DC23" s="37"/>
      <c r="DD23" s="81">
        <f>SUM(CO23:DC23)/M6</f>
        <v>0.66666666666666663</v>
      </c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54">
        <f>SUM(DE23:DY23)/Q6</f>
        <v>0</v>
      </c>
      <c r="EA23" s="38"/>
      <c r="EB23" s="38">
        <f t="shared" si="5"/>
        <v>0</v>
      </c>
      <c r="EC23" s="38"/>
      <c r="ED23" s="68"/>
      <c r="EE23" s="57" t="str">
        <f t="shared" si="6"/>
        <v>Ortega Rodríguez, María</v>
      </c>
    </row>
    <row r="24" spans="1:135" s="5" customFormat="1" ht="13" customHeight="1">
      <c r="A24" s="6"/>
      <c r="B24" s="101" t="s">
        <v>124</v>
      </c>
      <c r="C24" s="72">
        <f>(R24*L4/100)+(AU24*O4/100)+(AV24*H4/100)+(AW24*G4/100)+(AX24*I4/100)+(AY24*J4/100)</f>
        <v>5.5371999999999995</v>
      </c>
      <c r="D24" s="11">
        <v>6</v>
      </c>
      <c r="E24" s="84">
        <f>(BH24*L5/100)+(CI24*O5/100)+(CJ24*H5/100)+(CK24*G5/100)+(CL24*I5/100)+(CM24*J5/100)</f>
        <v>0</v>
      </c>
      <c r="F24" s="92"/>
      <c r="G24" s="84">
        <f>(DD24*L6/100)+(DZ24*O6/100)+(EA24*H6/100)+(EB24*G6/100)+(EC24*I6/100)+(ED24*J6/100)</f>
        <v>0.5</v>
      </c>
      <c r="H24" s="53">
        <f t="shared" si="0"/>
        <v>2.0124</v>
      </c>
      <c r="I24" s="92"/>
      <c r="J24" s="11"/>
      <c r="K24" s="94">
        <v>7.49</v>
      </c>
      <c r="L24" s="95">
        <v>4.8899999999999997</v>
      </c>
      <c r="M24" s="39">
        <v>4.58</v>
      </c>
      <c r="N24" s="95">
        <v>7.2</v>
      </c>
      <c r="O24" s="95">
        <v>8.1300000000000008</v>
      </c>
      <c r="P24" s="95">
        <v>3.92</v>
      </c>
      <c r="Q24" s="97">
        <v>6.6</v>
      </c>
      <c r="R24" s="81">
        <f>SUM(K24:Q24)/M4</f>
        <v>6.1157142857142857</v>
      </c>
      <c r="S24" s="40">
        <v>10</v>
      </c>
      <c r="T24" s="40">
        <v>0</v>
      </c>
      <c r="U24" s="40">
        <v>10</v>
      </c>
      <c r="V24" s="40">
        <v>0</v>
      </c>
      <c r="W24" s="40">
        <v>0</v>
      </c>
      <c r="X24" s="40">
        <v>0</v>
      </c>
      <c r="Y24" s="40">
        <v>0</v>
      </c>
      <c r="Z24" s="40">
        <v>10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10</v>
      </c>
      <c r="AG24" s="40"/>
      <c r="AH24" s="40">
        <v>0</v>
      </c>
      <c r="AI24" s="40">
        <v>0</v>
      </c>
      <c r="AJ24" s="40">
        <v>10</v>
      </c>
      <c r="AK24" s="40">
        <v>0</v>
      </c>
      <c r="AL24" s="40">
        <v>0</v>
      </c>
      <c r="AM24" s="40">
        <v>0</v>
      </c>
      <c r="AN24" s="40"/>
      <c r="AO24" s="40"/>
      <c r="AP24" s="40"/>
      <c r="AQ24" s="40"/>
      <c r="AR24" s="40"/>
      <c r="AS24" s="40"/>
      <c r="AT24" s="40"/>
      <c r="AU24" s="54">
        <f>SUM(S24:AT24)/Q4</f>
        <v>2.5</v>
      </c>
      <c r="AV24" s="40"/>
      <c r="AW24" s="38">
        <f t="shared" si="1"/>
        <v>2.5</v>
      </c>
      <c r="AX24" s="38">
        <f t="shared" si="7"/>
        <v>5.3925714285714292</v>
      </c>
      <c r="AY24" s="38"/>
      <c r="AZ24" s="86" t="str">
        <f t="shared" si="2"/>
        <v>Partida Crespo, Alejandro</v>
      </c>
      <c r="BA24" s="104"/>
      <c r="BB24" s="97"/>
      <c r="BC24" s="97"/>
      <c r="BD24" s="97"/>
      <c r="BE24" s="97"/>
      <c r="BF24" s="97"/>
      <c r="BG24" s="97"/>
      <c r="BH24" s="81">
        <f>SUM(BA24:BG24)/M5</f>
        <v>0</v>
      </c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54">
        <f>SUM(BI24:CH24)/Q5</f>
        <v>0</v>
      </c>
      <c r="CJ24" s="38"/>
      <c r="CK24" s="38">
        <f t="shared" si="3"/>
        <v>0</v>
      </c>
      <c r="CL24" s="40"/>
      <c r="CM24" s="88"/>
      <c r="CN24" s="86" t="str">
        <f t="shared" si="4"/>
        <v>Partida Crespo, Alejandro</v>
      </c>
      <c r="CO24" s="69">
        <v>7.5</v>
      </c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39"/>
      <c r="DB24" s="39"/>
      <c r="DC24" s="39"/>
      <c r="DD24" s="81">
        <f>SUM(CO24:DC24)/M6</f>
        <v>0.625</v>
      </c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54">
        <f>SUM(DE24:DY24)/Q6</f>
        <v>0</v>
      </c>
      <c r="EA24" s="38"/>
      <c r="EB24" s="38">
        <f t="shared" si="5"/>
        <v>0</v>
      </c>
      <c r="EC24" s="40"/>
      <c r="ED24" s="70"/>
      <c r="EE24" s="57" t="str">
        <f t="shared" si="6"/>
        <v>Partida Crespo, Alejandro</v>
      </c>
    </row>
    <row r="25" spans="1:135" s="5" customFormat="1" ht="13" customHeight="1">
      <c r="A25" s="6"/>
      <c r="B25" s="101" t="s">
        <v>125</v>
      </c>
      <c r="C25" s="71">
        <f>(R25*L4/100)+(AU25*O4/100)+(AV25*H4/100)+(AW25*G4/100)+(AX25*I4/100)+(AY25*J4/100)</f>
        <v>7.1627999999999998</v>
      </c>
      <c r="D25" s="10">
        <v>7</v>
      </c>
      <c r="E25" s="53">
        <f>(BH25*L5/100)+(CI25*O5/100)+(CJ25*H5/100)+(CK25*G5/100)+(CL25*I5/100)+(CM25*J5/100)</f>
        <v>0</v>
      </c>
      <c r="F25" s="92"/>
      <c r="G25" s="53">
        <f>(DD25*L6/100)+(DZ25*O6/100)+(EA25*H6/100)+(EB25*G6/100)+(EC25*I6/100)+(ED25*J6/100)</f>
        <v>0.6333333333333333</v>
      </c>
      <c r="H25" s="53">
        <f t="shared" si="0"/>
        <v>2.5987111111111112</v>
      </c>
      <c r="I25" s="92"/>
      <c r="J25" s="10"/>
      <c r="K25" s="93">
        <v>8.19</v>
      </c>
      <c r="L25" s="95">
        <v>8.86</v>
      </c>
      <c r="M25" s="37">
        <v>7.19</v>
      </c>
      <c r="N25" s="95">
        <v>10</v>
      </c>
      <c r="O25" s="95" t="s">
        <v>188</v>
      </c>
      <c r="P25" s="95">
        <v>4.68</v>
      </c>
      <c r="Q25" s="97">
        <v>7.77</v>
      </c>
      <c r="R25" s="81">
        <f>SUM(K25:Q25)/M4</f>
        <v>6.67</v>
      </c>
      <c r="S25" s="38">
        <v>10</v>
      </c>
      <c r="T25" s="38">
        <v>10</v>
      </c>
      <c r="U25" s="38">
        <v>10</v>
      </c>
      <c r="V25" s="38">
        <v>10</v>
      </c>
      <c r="W25" s="38">
        <v>10</v>
      </c>
      <c r="X25" s="38">
        <v>10</v>
      </c>
      <c r="Y25" s="38">
        <v>10</v>
      </c>
      <c r="Z25" s="38">
        <v>10</v>
      </c>
      <c r="AA25" s="38">
        <v>9</v>
      </c>
      <c r="AB25" s="38">
        <v>9</v>
      </c>
      <c r="AC25" s="38">
        <v>8</v>
      </c>
      <c r="AD25" s="38">
        <v>10</v>
      </c>
      <c r="AE25" s="38">
        <v>10</v>
      </c>
      <c r="AF25" s="38">
        <v>10</v>
      </c>
      <c r="AG25" s="38"/>
      <c r="AH25" s="38">
        <v>10</v>
      </c>
      <c r="AI25" s="38">
        <v>10</v>
      </c>
      <c r="AJ25" s="38">
        <v>10</v>
      </c>
      <c r="AK25" s="38">
        <v>10</v>
      </c>
      <c r="AL25" s="38">
        <v>9</v>
      </c>
      <c r="AM25" s="38">
        <v>10</v>
      </c>
      <c r="AN25" s="38"/>
      <c r="AO25" s="38"/>
      <c r="AP25" s="38"/>
      <c r="AQ25" s="38"/>
      <c r="AR25" s="38"/>
      <c r="AS25" s="38"/>
      <c r="AT25" s="38"/>
      <c r="AU25" s="54">
        <f>SUM(S25:AT25)/Q4</f>
        <v>9.75</v>
      </c>
      <c r="AV25" s="38"/>
      <c r="AW25" s="38">
        <f t="shared" si="1"/>
        <v>9.75</v>
      </c>
      <c r="AX25" s="38">
        <f t="shared" si="7"/>
        <v>7.2860000000000005</v>
      </c>
      <c r="AY25" s="38"/>
      <c r="AZ25" s="61" t="str">
        <f t="shared" si="2"/>
        <v>Pérez Romero, Cristian</v>
      </c>
      <c r="BA25" s="104"/>
      <c r="BB25" s="97"/>
      <c r="BC25" s="97"/>
      <c r="BD25" s="97"/>
      <c r="BE25" s="97"/>
      <c r="BF25" s="97"/>
      <c r="BG25" s="97"/>
      <c r="BH25" s="81">
        <f>SUM(BA25:BG25)/M5</f>
        <v>0</v>
      </c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54">
        <f>SUM(BI25:CH25)/Q5</f>
        <v>0</v>
      </c>
      <c r="CJ25" s="38"/>
      <c r="CK25" s="38">
        <f t="shared" si="3"/>
        <v>0</v>
      </c>
      <c r="CL25" s="38"/>
      <c r="CM25" s="83"/>
      <c r="CN25" s="61" t="str">
        <f t="shared" si="4"/>
        <v>Pérez Romero, Cristian</v>
      </c>
      <c r="CO25" s="67">
        <v>9.5</v>
      </c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37"/>
      <c r="DB25" s="37"/>
      <c r="DC25" s="37"/>
      <c r="DD25" s="81">
        <f>SUM(CO25:DC25)/M6</f>
        <v>0.79166666666666663</v>
      </c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54">
        <f>SUM(DE25:DY25)/Q6</f>
        <v>0</v>
      </c>
      <c r="EA25" s="38"/>
      <c r="EB25" s="38">
        <f t="shared" si="5"/>
        <v>0</v>
      </c>
      <c r="EC25" s="38"/>
      <c r="ED25" s="68"/>
      <c r="EE25" s="57" t="str">
        <f t="shared" si="6"/>
        <v>Pérez Romero, Cristian</v>
      </c>
    </row>
    <row r="26" spans="1:135" s="5" customFormat="1" ht="13" customHeight="1">
      <c r="A26" s="6"/>
      <c r="B26" s="101" t="s">
        <v>126</v>
      </c>
      <c r="C26" s="72">
        <f>(R26*L4/100)+(AU26*O4/100)+(AV26*H4/100)+(AW26*G4/100)+(AX26*I4/100)+(AY26*J4/100)</f>
        <v>4.452799999999999</v>
      </c>
      <c r="D26" s="11">
        <v>5</v>
      </c>
      <c r="E26" s="84">
        <f>(BH26*L5/100)+(CI26*O5/100)+(CJ26*H5/100)+(CK26*G5/100)+(CL26*I5/100)+(CM26*J5/100)</f>
        <v>0</v>
      </c>
      <c r="F26" s="92"/>
      <c r="G26" s="84">
        <f>(DD26*L6/100)+(DZ26*O6/100)+(EA26*H6/100)+(EB26*G6/100)+(EC26*I6/100)+(ED26*J6/100)</f>
        <v>0.3</v>
      </c>
      <c r="H26" s="53">
        <f t="shared" si="0"/>
        <v>1.5842666666666663</v>
      </c>
      <c r="I26" s="92"/>
      <c r="J26" s="11"/>
      <c r="K26" s="94">
        <v>5.79</v>
      </c>
      <c r="L26" s="95">
        <v>3.74</v>
      </c>
      <c r="M26" s="39">
        <v>2.5</v>
      </c>
      <c r="N26" s="95">
        <v>2.39</v>
      </c>
      <c r="O26" s="95">
        <v>6.8</v>
      </c>
      <c r="P26" s="95">
        <v>4.5599999999999996</v>
      </c>
      <c r="Q26" s="97">
        <v>4.26</v>
      </c>
      <c r="R26" s="81">
        <f>SUM(K26:Q26)/M4</f>
        <v>4.2914285714285709</v>
      </c>
      <c r="S26" s="40">
        <v>10</v>
      </c>
      <c r="T26" s="40">
        <v>10</v>
      </c>
      <c r="U26" s="40">
        <v>0</v>
      </c>
      <c r="V26" s="40">
        <v>10</v>
      </c>
      <c r="W26" s="40">
        <v>0</v>
      </c>
      <c r="X26" s="40">
        <v>0</v>
      </c>
      <c r="Y26" s="40">
        <v>10</v>
      </c>
      <c r="Z26" s="40">
        <v>10</v>
      </c>
      <c r="AA26" s="40">
        <v>9</v>
      </c>
      <c r="AB26" s="40">
        <v>9</v>
      </c>
      <c r="AC26" s="40">
        <v>9</v>
      </c>
      <c r="AD26" s="40">
        <v>10</v>
      </c>
      <c r="AE26" s="40">
        <v>10</v>
      </c>
      <c r="AF26" s="40">
        <v>0</v>
      </c>
      <c r="AG26" s="40"/>
      <c r="AH26" s="40">
        <v>0</v>
      </c>
      <c r="AI26" s="40">
        <v>0</v>
      </c>
      <c r="AJ26" s="40">
        <v>0</v>
      </c>
      <c r="AK26" s="40">
        <v>0</v>
      </c>
      <c r="AL26" s="40">
        <v>9</v>
      </c>
      <c r="AM26" s="40">
        <v>0</v>
      </c>
      <c r="AN26" s="40"/>
      <c r="AO26" s="40"/>
      <c r="AP26" s="40"/>
      <c r="AQ26" s="40"/>
      <c r="AR26" s="40"/>
      <c r="AS26" s="40"/>
      <c r="AT26" s="40"/>
      <c r="AU26" s="54">
        <f>SUM(S26:AT26)/Q4</f>
        <v>5.3</v>
      </c>
      <c r="AV26" s="40"/>
      <c r="AW26" s="38">
        <f t="shared" si="1"/>
        <v>5.3</v>
      </c>
      <c r="AX26" s="38">
        <f t="shared" si="7"/>
        <v>4.4931428571428569</v>
      </c>
      <c r="AY26" s="38"/>
      <c r="AZ26" s="86" t="str">
        <f t="shared" si="2"/>
        <v>Rodríguez García, Francisco</v>
      </c>
      <c r="BA26" s="104"/>
      <c r="BB26" s="97"/>
      <c r="BC26" s="97"/>
      <c r="BD26" s="97"/>
      <c r="BE26" s="97"/>
      <c r="BF26" s="97"/>
      <c r="BG26" s="97"/>
      <c r="BH26" s="81">
        <f>SUM(BA26:BG26)/M5</f>
        <v>0</v>
      </c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54">
        <f>SUM(BI26:CH26)/Q5</f>
        <v>0</v>
      </c>
      <c r="CJ26" s="38"/>
      <c r="CK26" s="38">
        <f t="shared" si="3"/>
        <v>0</v>
      </c>
      <c r="CL26" s="40"/>
      <c r="CM26" s="88"/>
      <c r="CN26" s="86" t="str">
        <f t="shared" si="4"/>
        <v>Rodríguez García, Francisco</v>
      </c>
      <c r="CO26" s="69">
        <v>4.5</v>
      </c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39"/>
      <c r="DB26" s="39"/>
      <c r="DC26" s="39"/>
      <c r="DD26" s="81">
        <f>SUM(CO26:DC26)/M6</f>
        <v>0.375</v>
      </c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54">
        <f>SUM(DE26:DY26)/Q6</f>
        <v>0</v>
      </c>
      <c r="EA26" s="38"/>
      <c r="EB26" s="38">
        <f t="shared" si="5"/>
        <v>0</v>
      </c>
      <c r="EC26" s="40"/>
      <c r="ED26" s="70"/>
      <c r="EE26" s="57" t="str">
        <f t="shared" si="6"/>
        <v>Rodríguez García, Francisco</v>
      </c>
    </row>
    <row r="27" spans="1:135" s="5" customFormat="1" ht="13" customHeight="1">
      <c r="A27" s="6"/>
      <c r="B27" s="101" t="s">
        <v>127</v>
      </c>
      <c r="C27" s="71">
        <f>(R27*L4/100)+(AU27*O4/100)+(AV27*H4/100)+(AW27*G4/100)+(AX27*I4/100)+(AY27*J4/100)</f>
        <v>6.8860000000000001</v>
      </c>
      <c r="D27" s="10">
        <v>7</v>
      </c>
      <c r="E27" s="53">
        <f>(BH27*L5/100)+(CI27*O5/100)+(CJ27*H5/100)+(CK27*G5/100)+(CL27*I5/100)+(CM27*J5/100)</f>
        <v>0</v>
      </c>
      <c r="F27" s="92"/>
      <c r="G27" s="53">
        <f>(DD27*L6/100)+(DZ27*O6/100)+(EA27*H6/100)+(EB27*G6/100)+(EC27*I6/100)+(ED27*J6/100)</f>
        <v>0.4</v>
      </c>
      <c r="H27" s="53">
        <f t="shared" si="0"/>
        <v>2.428666666666667</v>
      </c>
      <c r="I27" s="92"/>
      <c r="J27" s="10"/>
      <c r="K27" s="93">
        <v>6.73</v>
      </c>
      <c r="L27" s="95">
        <v>9.32</v>
      </c>
      <c r="M27" s="37">
        <v>4.4800000000000004</v>
      </c>
      <c r="N27" s="95">
        <v>8.06</v>
      </c>
      <c r="O27" s="95">
        <v>7.6</v>
      </c>
      <c r="P27" s="95">
        <v>3.54</v>
      </c>
      <c r="Q27" s="97">
        <v>5.32</v>
      </c>
      <c r="R27" s="81">
        <f>SUM(K27:Q27)/M4</f>
        <v>6.4357142857142859</v>
      </c>
      <c r="S27" s="38">
        <v>10</v>
      </c>
      <c r="T27" s="38">
        <v>10</v>
      </c>
      <c r="U27" s="38">
        <v>10</v>
      </c>
      <c r="V27" s="38">
        <v>10</v>
      </c>
      <c r="W27" s="38">
        <v>0</v>
      </c>
      <c r="X27" s="38">
        <v>10</v>
      </c>
      <c r="Y27" s="38">
        <v>10</v>
      </c>
      <c r="Z27" s="38">
        <v>10</v>
      </c>
      <c r="AA27" s="38">
        <v>9</v>
      </c>
      <c r="AB27" s="38">
        <v>9</v>
      </c>
      <c r="AC27" s="38">
        <v>8</v>
      </c>
      <c r="AD27" s="38">
        <v>10</v>
      </c>
      <c r="AE27" s="38">
        <v>10</v>
      </c>
      <c r="AF27" s="38">
        <v>10</v>
      </c>
      <c r="AG27" s="38"/>
      <c r="AH27" s="38">
        <v>10</v>
      </c>
      <c r="AI27" s="38">
        <v>10</v>
      </c>
      <c r="AJ27" s="38">
        <v>10</v>
      </c>
      <c r="AK27" s="38">
        <v>10</v>
      </c>
      <c r="AL27" s="38">
        <v>9</v>
      </c>
      <c r="AM27" s="38">
        <v>10</v>
      </c>
      <c r="AN27" s="38"/>
      <c r="AO27" s="38"/>
      <c r="AP27" s="38"/>
      <c r="AQ27" s="38"/>
      <c r="AR27" s="38"/>
      <c r="AS27" s="38"/>
      <c r="AT27" s="38"/>
      <c r="AU27" s="54">
        <f>SUM(S27:AT27)/Q4</f>
        <v>9.25</v>
      </c>
      <c r="AV27" s="38"/>
      <c r="AW27" s="38">
        <f t="shared" si="1"/>
        <v>9.25</v>
      </c>
      <c r="AX27" s="38">
        <f t="shared" si="7"/>
        <v>6.9985714285714291</v>
      </c>
      <c r="AY27" s="38"/>
      <c r="AZ27" s="61" t="str">
        <f t="shared" si="2"/>
        <v>Rodríguez Montaño, Claudia</v>
      </c>
      <c r="BA27" s="104"/>
      <c r="BB27" s="97"/>
      <c r="BC27" s="97"/>
      <c r="BD27" s="97"/>
      <c r="BE27" s="97"/>
      <c r="BF27" s="97"/>
      <c r="BG27" s="97"/>
      <c r="BH27" s="81">
        <f>SUM(BA27:BG27)/M5</f>
        <v>0</v>
      </c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54">
        <f>SUM(BI27:CH27)/Q5</f>
        <v>0</v>
      </c>
      <c r="CJ27" s="38"/>
      <c r="CK27" s="38">
        <f t="shared" si="3"/>
        <v>0</v>
      </c>
      <c r="CL27" s="38"/>
      <c r="CM27" s="83"/>
      <c r="CN27" s="61" t="str">
        <f t="shared" si="4"/>
        <v>Rodríguez Montaño, Claudia</v>
      </c>
      <c r="CO27" s="67">
        <v>6</v>
      </c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37"/>
      <c r="DB27" s="37"/>
      <c r="DC27" s="37"/>
      <c r="DD27" s="81">
        <f>SUM(CO27:DC27)/M6</f>
        <v>0.5</v>
      </c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54">
        <f>SUM(DE27:DY27)/Q6</f>
        <v>0</v>
      </c>
      <c r="EA27" s="38"/>
      <c r="EB27" s="38">
        <f t="shared" si="5"/>
        <v>0</v>
      </c>
      <c r="EC27" s="38"/>
      <c r="ED27" s="68"/>
      <c r="EE27" s="57" t="str">
        <f t="shared" si="6"/>
        <v>Rodríguez Montaño, Claudia</v>
      </c>
    </row>
    <row r="28" spans="1:135" s="5" customFormat="1" ht="13" customHeight="1">
      <c r="A28" s="6"/>
      <c r="B28" s="101" t="s">
        <v>128</v>
      </c>
      <c r="C28" s="72">
        <f>(R28*L4/100)+(AU28*O4/100)+(AV28*H4/100)+(AW28*G4/100)+(AX28*I4/100)+(AY28*J4/100)</f>
        <v>7.8848000000000003</v>
      </c>
      <c r="D28" s="11">
        <v>8</v>
      </c>
      <c r="E28" s="84">
        <f>(BH28*L5/100)+(CI28*O5/100)+(CJ28*H5/100)+(CK28*G5/100)+(CL28*I5/100)+(CM28*J5/100)</f>
        <v>0</v>
      </c>
      <c r="F28" s="92"/>
      <c r="G28" s="84">
        <f>(DD28*L6/100)+(DZ28*O6/100)+(EA28*H6/100)+(EB28*G6/100)+(EC28*I6/100)+(ED28*J6/100)</f>
        <v>0.66666666666666674</v>
      </c>
      <c r="H28" s="53">
        <f t="shared" si="0"/>
        <v>2.8504888888888886</v>
      </c>
      <c r="I28" s="92"/>
      <c r="J28" s="11"/>
      <c r="K28" s="94">
        <v>7.16</v>
      </c>
      <c r="L28" s="95">
        <v>8.07</v>
      </c>
      <c r="M28" s="39">
        <v>8.33</v>
      </c>
      <c r="N28" s="95">
        <v>9.68</v>
      </c>
      <c r="O28" s="95">
        <v>6.53</v>
      </c>
      <c r="P28" s="95">
        <v>4.68</v>
      </c>
      <c r="Q28" s="97">
        <v>8.19</v>
      </c>
      <c r="R28" s="81">
        <f>SUM(K28:Q28)/M4</f>
        <v>7.5200000000000005</v>
      </c>
      <c r="S28" s="40">
        <v>10</v>
      </c>
      <c r="T28" s="40">
        <v>10</v>
      </c>
      <c r="U28" s="40">
        <v>10</v>
      </c>
      <c r="V28" s="40">
        <v>10</v>
      </c>
      <c r="W28" s="40">
        <v>10</v>
      </c>
      <c r="X28" s="40">
        <v>10</v>
      </c>
      <c r="Y28" s="40">
        <v>10</v>
      </c>
      <c r="Z28" s="40">
        <v>10</v>
      </c>
      <c r="AA28" s="40">
        <v>9</v>
      </c>
      <c r="AB28" s="40">
        <v>9</v>
      </c>
      <c r="AC28" s="40">
        <v>9</v>
      </c>
      <c r="AD28" s="40">
        <v>10</v>
      </c>
      <c r="AE28" s="40">
        <v>10</v>
      </c>
      <c r="AF28" s="40">
        <v>10</v>
      </c>
      <c r="AG28" s="40"/>
      <c r="AH28" s="40">
        <v>10</v>
      </c>
      <c r="AI28" s="40">
        <v>10</v>
      </c>
      <c r="AJ28" s="40">
        <v>10</v>
      </c>
      <c r="AK28" s="40">
        <v>10</v>
      </c>
      <c r="AL28" s="40">
        <v>9</v>
      </c>
      <c r="AM28" s="40">
        <v>10</v>
      </c>
      <c r="AN28" s="40"/>
      <c r="AO28" s="40"/>
      <c r="AP28" s="40"/>
      <c r="AQ28" s="40"/>
      <c r="AR28" s="40"/>
      <c r="AS28" s="40"/>
      <c r="AT28" s="40"/>
      <c r="AU28" s="54">
        <f>SUM(S28:AT28)/Q4</f>
        <v>9.8000000000000007</v>
      </c>
      <c r="AV28" s="40"/>
      <c r="AW28" s="38">
        <f t="shared" si="1"/>
        <v>9.8000000000000007</v>
      </c>
      <c r="AX28" s="38">
        <f t="shared" si="7"/>
        <v>7.9760000000000009</v>
      </c>
      <c r="AY28" s="38"/>
      <c r="AZ28" s="86" t="str">
        <f t="shared" si="2"/>
        <v>Román Jurado, Francisco Manue</v>
      </c>
      <c r="BA28" s="104"/>
      <c r="BB28" s="97"/>
      <c r="BC28" s="97"/>
      <c r="BD28" s="97"/>
      <c r="BE28" s="97"/>
      <c r="BF28" s="97"/>
      <c r="BG28" s="97"/>
      <c r="BH28" s="81">
        <f>SUM(BA28:BG28)/M5</f>
        <v>0</v>
      </c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54">
        <f>SUM(BI28:CH28)/Q5</f>
        <v>0</v>
      </c>
      <c r="CJ28" s="38"/>
      <c r="CK28" s="38">
        <f t="shared" si="3"/>
        <v>0</v>
      </c>
      <c r="CL28" s="40"/>
      <c r="CM28" s="88"/>
      <c r="CN28" s="86" t="str">
        <f t="shared" si="4"/>
        <v>Román Jurado, Francisco Manue</v>
      </c>
      <c r="CO28" s="69">
        <v>10</v>
      </c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39"/>
      <c r="DB28" s="39"/>
      <c r="DC28" s="39"/>
      <c r="DD28" s="81">
        <f>SUM(CO28:DC28)/M6</f>
        <v>0.83333333333333337</v>
      </c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54">
        <f>SUM(DE28:DY28)/Q6</f>
        <v>0</v>
      </c>
      <c r="EA28" s="38"/>
      <c r="EB28" s="38">
        <f t="shared" si="5"/>
        <v>0</v>
      </c>
      <c r="EC28" s="40"/>
      <c r="ED28" s="70"/>
      <c r="EE28" s="57" t="str">
        <f t="shared" si="6"/>
        <v>Román Jurado, Francisco Manue</v>
      </c>
    </row>
    <row r="29" spans="1:135" s="5" customFormat="1" ht="13" customHeight="1">
      <c r="A29" s="6"/>
      <c r="B29" s="101" t="s">
        <v>35</v>
      </c>
      <c r="C29" s="71">
        <f>(R29*L4/100)+(AU29*O4/100)+(AV29*H4/100)+(AW29*G4/100)+(AX29*I4/100)+(AY29*J4/100)</f>
        <v>6.2119999999999997</v>
      </c>
      <c r="D29" s="10">
        <v>6</v>
      </c>
      <c r="E29" s="53">
        <f>(BH29*L5/100)+(CI29*O5/100)+(CJ29*H5/100)+(CK29*G5/100)+(CL29*I5/100)+(CM29*J5/100)</f>
        <v>0</v>
      </c>
      <c r="F29" s="92"/>
      <c r="G29" s="53">
        <f>(DD29*L6/100)+(DZ29*O6/100)+(EA29*H6/100)+(EB29*G6/100)+(EC29*I6/100)+(ED29*J6/100)</f>
        <v>0.56666666666666676</v>
      </c>
      <c r="H29" s="53">
        <f t="shared" si="0"/>
        <v>2.2595555555555555</v>
      </c>
      <c r="I29" s="92"/>
      <c r="J29" s="10"/>
      <c r="K29" s="93">
        <v>7.17</v>
      </c>
      <c r="L29" s="95">
        <v>6.7</v>
      </c>
      <c r="M29" s="37">
        <v>4.79</v>
      </c>
      <c r="N29" s="95">
        <v>8.49</v>
      </c>
      <c r="O29" s="95">
        <v>6.67</v>
      </c>
      <c r="P29" s="95">
        <v>5.19</v>
      </c>
      <c r="Q29" s="97">
        <v>4.8899999999999997</v>
      </c>
      <c r="R29" s="81">
        <f>SUM(K29:Q29)/M4</f>
        <v>6.2714285714285714</v>
      </c>
      <c r="S29" s="38">
        <v>10</v>
      </c>
      <c r="T29" s="38">
        <v>10</v>
      </c>
      <c r="U29" s="38">
        <v>10</v>
      </c>
      <c r="V29" s="38">
        <v>10</v>
      </c>
      <c r="W29" s="38">
        <v>0</v>
      </c>
      <c r="X29" s="38">
        <v>0</v>
      </c>
      <c r="Y29" s="38">
        <v>10</v>
      </c>
      <c r="Z29" s="38">
        <v>10</v>
      </c>
      <c r="AA29" s="38">
        <v>9</v>
      </c>
      <c r="AB29" s="38">
        <v>0</v>
      </c>
      <c r="AC29" s="38">
        <v>9</v>
      </c>
      <c r="AD29" s="38">
        <v>10</v>
      </c>
      <c r="AE29" s="38">
        <v>10</v>
      </c>
      <c r="AF29" s="38">
        <v>10</v>
      </c>
      <c r="AG29" s="38"/>
      <c r="AH29" s="38">
        <v>0</v>
      </c>
      <c r="AI29" s="38">
        <v>10</v>
      </c>
      <c r="AJ29" s="38">
        <v>0</v>
      </c>
      <c r="AK29" s="38">
        <v>0</v>
      </c>
      <c r="AL29" s="38">
        <v>0</v>
      </c>
      <c r="AM29" s="38">
        <v>0</v>
      </c>
      <c r="AN29" s="38"/>
      <c r="AO29" s="38"/>
      <c r="AP29" s="38"/>
      <c r="AQ29" s="38"/>
      <c r="AR29" s="38"/>
      <c r="AS29" s="38"/>
      <c r="AT29" s="38"/>
      <c r="AU29" s="54">
        <f>SUM(S29:AT29)/Q4</f>
        <v>5.9</v>
      </c>
      <c r="AV29" s="38"/>
      <c r="AW29" s="38">
        <f t="shared" si="1"/>
        <v>5.9</v>
      </c>
      <c r="AX29" s="38">
        <f t="shared" si="7"/>
        <v>6.1971428571428575</v>
      </c>
      <c r="AY29" s="38"/>
      <c r="AZ29" s="61" t="str">
        <f t="shared" si="2"/>
        <v>Sabao Ariza, María Carmen</v>
      </c>
      <c r="BA29" s="104"/>
      <c r="BB29" s="97"/>
      <c r="BC29" s="97"/>
      <c r="BD29" s="97"/>
      <c r="BE29" s="97"/>
      <c r="BF29" s="97"/>
      <c r="BG29" s="97"/>
      <c r="BH29" s="81">
        <f>SUM(BA29:BG29)/M5</f>
        <v>0</v>
      </c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54">
        <f>SUM(BI29:CH29)/Q5</f>
        <v>0</v>
      </c>
      <c r="CJ29" s="38"/>
      <c r="CK29" s="38">
        <f t="shared" si="3"/>
        <v>0</v>
      </c>
      <c r="CL29" s="38"/>
      <c r="CM29" s="83"/>
      <c r="CN29" s="61" t="str">
        <f t="shared" si="4"/>
        <v>Sabao Ariza, María Carmen</v>
      </c>
      <c r="CO29" s="67">
        <v>8.5</v>
      </c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37"/>
      <c r="DB29" s="37"/>
      <c r="DC29" s="37"/>
      <c r="DD29" s="81">
        <f>SUM(CO29:DC29)/M6</f>
        <v>0.70833333333333337</v>
      </c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54">
        <f>SUM(DE29:DY29)/Q6</f>
        <v>0</v>
      </c>
      <c r="EA29" s="38"/>
      <c r="EB29" s="38">
        <f t="shared" si="5"/>
        <v>0</v>
      </c>
      <c r="EC29" s="38"/>
      <c r="ED29" s="68"/>
      <c r="EE29" s="57" t="str">
        <f t="shared" si="6"/>
        <v>Sabao Ariza, María Carmen</v>
      </c>
    </row>
    <row r="30" spans="1:135" s="5" customFormat="1" ht="13" customHeight="1">
      <c r="A30" s="6"/>
      <c r="B30" s="101" t="s">
        <v>36</v>
      </c>
      <c r="C30" s="72">
        <f>(R30*L4/100)+(AU30*O4/100)+(AV30*H4/100)+(AW30*G4/100)+(AX30*I4/100)+(AY30*J4/100)</f>
        <v>5.6252000000000004</v>
      </c>
      <c r="D30" s="11">
        <v>6</v>
      </c>
      <c r="E30" s="84">
        <f>(BH30*L5/100)+(CI30*O5/100)+(CJ30*H5/100)+(CK30*G5/100)+(CL30*I5/100)+(CM30*J5/100)</f>
        <v>0</v>
      </c>
      <c r="F30" s="92"/>
      <c r="G30" s="84">
        <f>(DD30*L6/100)+(DZ30*O6/100)+(EA30*H6/100)+(EB30*G6/100)+(EC30*I6/100)+(ED30*J6/100)</f>
        <v>0.6333333333333333</v>
      </c>
      <c r="H30" s="53">
        <f t="shared" si="0"/>
        <v>2.0861777777777779</v>
      </c>
      <c r="I30" s="92"/>
      <c r="J30" s="11"/>
      <c r="K30" s="94">
        <v>7.4</v>
      </c>
      <c r="L30" s="95">
        <v>7.5</v>
      </c>
      <c r="M30" s="39">
        <v>5.63</v>
      </c>
      <c r="N30" s="95">
        <v>6.07</v>
      </c>
      <c r="O30" s="95">
        <v>4</v>
      </c>
      <c r="P30" s="95">
        <v>4.3</v>
      </c>
      <c r="Q30" s="97">
        <v>6.91</v>
      </c>
      <c r="R30" s="81">
        <f>SUM(K30:Q30)/M4</f>
        <v>5.9728571428571433</v>
      </c>
      <c r="S30" s="40">
        <v>10</v>
      </c>
      <c r="T30" s="40">
        <v>0</v>
      </c>
      <c r="U30" s="40">
        <v>0</v>
      </c>
      <c r="V30" s="40">
        <v>10</v>
      </c>
      <c r="W30" s="40">
        <v>10</v>
      </c>
      <c r="X30" s="40">
        <v>0</v>
      </c>
      <c r="Y30" s="40">
        <v>0</v>
      </c>
      <c r="Z30" s="40">
        <v>0</v>
      </c>
      <c r="AA30" s="40">
        <v>9</v>
      </c>
      <c r="AB30" s="40">
        <v>9</v>
      </c>
      <c r="AC30" s="40">
        <v>8</v>
      </c>
      <c r="AD30" s="40">
        <v>10</v>
      </c>
      <c r="AE30" s="40">
        <v>0</v>
      </c>
      <c r="AF30" s="40">
        <v>0</v>
      </c>
      <c r="AG30" s="40"/>
      <c r="AH30" s="40">
        <v>0</v>
      </c>
      <c r="AI30" s="40">
        <v>10</v>
      </c>
      <c r="AJ30" s="40">
        <v>0</v>
      </c>
      <c r="AK30" s="40">
        <v>0</v>
      </c>
      <c r="AL30" s="40">
        <v>0</v>
      </c>
      <c r="AM30" s="40">
        <v>0</v>
      </c>
      <c r="AN30" s="40"/>
      <c r="AO30" s="40"/>
      <c r="AP30" s="40"/>
      <c r="AQ30" s="40"/>
      <c r="AR30" s="40"/>
      <c r="AS30" s="40"/>
      <c r="AT30" s="40"/>
      <c r="AU30" s="54">
        <f>SUM(S30:AT30)/Q4</f>
        <v>3.8</v>
      </c>
      <c r="AV30" s="40"/>
      <c r="AW30" s="38">
        <f t="shared" si="1"/>
        <v>3.8</v>
      </c>
      <c r="AX30" s="38">
        <f t="shared" si="7"/>
        <v>5.5382857142857143</v>
      </c>
      <c r="AY30" s="38"/>
      <c r="AZ30" s="86" t="str">
        <f t="shared" si="2"/>
        <v>Sánchez García, José Manuel</v>
      </c>
      <c r="BA30" s="104"/>
      <c r="BB30" s="97"/>
      <c r="BC30" s="97"/>
      <c r="BD30" s="97"/>
      <c r="BE30" s="97"/>
      <c r="BF30" s="97"/>
      <c r="BG30" s="97"/>
      <c r="BH30" s="81">
        <f>SUM(BA30:BG30)/M5</f>
        <v>0</v>
      </c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54">
        <f>SUM(BI30:CH30)/Q5</f>
        <v>0</v>
      </c>
      <c r="CJ30" s="38"/>
      <c r="CK30" s="38">
        <f t="shared" si="3"/>
        <v>0</v>
      </c>
      <c r="CL30" s="40"/>
      <c r="CM30" s="88"/>
      <c r="CN30" s="86" t="str">
        <f t="shared" si="4"/>
        <v>Sánchez García, José Manuel</v>
      </c>
      <c r="CO30" s="69">
        <v>9.5</v>
      </c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39"/>
      <c r="DB30" s="39"/>
      <c r="DC30" s="39"/>
      <c r="DD30" s="81">
        <f>SUM(CO30:DC30)/M6</f>
        <v>0.79166666666666663</v>
      </c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54">
        <f>SUM(DE30:DY30)/Q6</f>
        <v>0</v>
      </c>
      <c r="EA30" s="38"/>
      <c r="EB30" s="38">
        <f t="shared" si="5"/>
        <v>0</v>
      </c>
      <c r="EC30" s="40"/>
      <c r="ED30" s="70"/>
      <c r="EE30" s="57" t="str">
        <f t="shared" si="6"/>
        <v>Sánchez García, José Manuel</v>
      </c>
    </row>
    <row r="31" spans="1:135" s="5" customFormat="1" ht="13" customHeight="1">
      <c r="A31" s="6"/>
      <c r="B31" s="101" t="s">
        <v>37</v>
      </c>
      <c r="C31" s="71">
        <f>(R31*L4/100)+(AU31*O4/100)+(AV31*H4/100)+(AW31*G4/100)+(AX31*I4/100)+(AY31*J4/100)</f>
        <v>4.0140000000000002</v>
      </c>
      <c r="D31" s="10">
        <v>4</v>
      </c>
      <c r="E31" s="53">
        <f>(BH31*L5/100)+(CI31*O5/100)+(CJ31*H5/100)+(CK31*G5/100)+(CL31*I5/100)+(CM31*J5/100)</f>
        <v>0</v>
      </c>
      <c r="F31" s="92"/>
      <c r="G31" s="53">
        <f>(DD31*L6/100)+(DZ31*O6/100)+(EA31*H6/100)+(EB31*G6/100)+(EC31*I6/100)+(ED31*J6/100)</f>
        <v>0.53333333333333333</v>
      </c>
      <c r="H31" s="53">
        <f t="shared" si="0"/>
        <v>1.5157777777777779</v>
      </c>
      <c r="I31" s="92"/>
      <c r="J31" s="10"/>
      <c r="K31" s="93">
        <v>6.04</v>
      </c>
      <c r="L31" s="95">
        <v>7.16</v>
      </c>
      <c r="M31" s="37">
        <v>3.54</v>
      </c>
      <c r="N31" s="95">
        <v>3.7</v>
      </c>
      <c r="O31" s="95">
        <v>4.53</v>
      </c>
      <c r="P31" s="37">
        <v>3.29</v>
      </c>
      <c r="Q31" s="97">
        <v>3.19</v>
      </c>
      <c r="R31" s="81">
        <f>SUM(K31:Q31)/M4</f>
        <v>4.4928571428571429</v>
      </c>
      <c r="S31" s="38">
        <v>10</v>
      </c>
      <c r="T31" s="38">
        <v>10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/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10</v>
      </c>
      <c r="AN31" s="38"/>
      <c r="AO31" s="38"/>
      <c r="AP31" s="38"/>
      <c r="AQ31" s="38"/>
      <c r="AR31" s="38"/>
      <c r="AS31" s="38"/>
      <c r="AT31" s="38"/>
      <c r="AU31" s="54">
        <f>SUM(S31:AT31)/Q4</f>
        <v>1.5</v>
      </c>
      <c r="AV31" s="38"/>
      <c r="AW31" s="38">
        <f t="shared" si="1"/>
        <v>1.5</v>
      </c>
      <c r="AX31" s="38">
        <f t="shared" si="7"/>
        <v>3.8942857142857141</v>
      </c>
      <c r="AY31" s="38"/>
      <c r="AZ31" s="61" t="str">
        <f t="shared" si="2"/>
        <v>Torres García, Nuria</v>
      </c>
      <c r="BA31" s="104"/>
      <c r="BB31" s="97"/>
      <c r="BC31" s="97"/>
      <c r="BD31" s="97"/>
      <c r="BE31" s="97"/>
      <c r="BF31" s="97"/>
      <c r="BG31" s="97"/>
      <c r="BH31" s="81">
        <f>SUM(BA31:BG31)/M5</f>
        <v>0</v>
      </c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54">
        <f>SUM(BI31:CH31)/Q5</f>
        <v>0</v>
      </c>
      <c r="CJ31" s="38"/>
      <c r="CK31" s="38">
        <f t="shared" si="3"/>
        <v>0</v>
      </c>
      <c r="CL31" s="38"/>
      <c r="CM31" s="83"/>
      <c r="CN31" s="61" t="str">
        <f t="shared" si="4"/>
        <v>Torres García, Nuria</v>
      </c>
      <c r="CO31" s="67">
        <v>8</v>
      </c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37"/>
      <c r="DB31" s="37"/>
      <c r="DC31" s="37"/>
      <c r="DD31" s="81">
        <f>SUM(CO31:DC31)/M6</f>
        <v>0.66666666666666663</v>
      </c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54">
        <f>SUM(DE31:DY31)/Q6</f>
        <v>0</v>
      </c>
      <c r="EA31" s="38"/>
      <c r="EB31" s="38">
        <f t="shared" si="5"/>
        <v>0</v>
      </c>
      <c r="EC31" s="38"/>
      <c r="ED31" s="68"/>
      <c r="EE31" s="57" t="str">
        <f t="shared" si="6"/>
        <v>Torres García, Nuria</v>
      </c>
    </row>
    <row r="32" spans="1:135" s="5" customFormat="1" ht="13" customHeight="1">
      <c r="A32" s="6"/>
      <c r="B32" s="101" t="s">
        <v>38</v>
      </c>
      <c r="C32" s="72">
        <f>(R32*L4/100)+(AU32*O4/100)+(AV32*H4/100)+(AW32*G4/100)+(AX32*I4/100)+(AY32*J4/100)</f>
        <v>7.3664000000000014</v>
      </c>
      <c r="D32" s="11">
        <v>7</v>
      </c>
      <c r="E32" s="84">
        <f>(BH32*L5/100)+(CI32*O5/100)+(CJ32*H5/100)+(CK32*G5/100)+(CL32*I5/100)+(CM32*J5/100)</f>
        <v>0</v>
      </c>
      <c r="F32" s="92"/>
      <c r="G32" s="84">
        <f>(DD32*L6/100)+(DZ32*O6/100)+(EA32*H6/100)+(EB32*G6/100)+(EC32*I6/100)+(ED32*J6/100)</f>
        <v>0.56666666666666676</v>
      </c>
      <c r="H32" s="53">
        <f t="shared" si="0"/>
        <v>2.6443555555555558</v>
      </c>
      <c r="I32" s="92"/>
      <c r="J32" s="11"/>
      <c r="K32" s="94">
        <v>7.62</v>
      </c>
      <c r="L32" s="95">
        <v>8.07</v>
      </c>
      <c r="M32" s="39">
        <v>5.42</v>
      </c>
      <c r="N32" s="95">
        <v>8.06</v>
      </c>
      <c r="O32" s="95">
        <v>9.33</v>
      </c>
      <c r="P32" s="95">
        <v>6.96</v>
      </c>
      <c r="Q32" s="97">
        <v>6.06</v>
      </c>
      <c r="R32" s="81">
        <f>SUM(K32:Q32)/M4</f>
        <v>7.36</v>
      </c>
      <c r="S32" s="40">
        <v>10</v>
      </c>
      <c r="T32" s="40">
        <v>10</v>
      </c>
      <c r="U32" s="40">
        <v>10</v>
      </c>
      <c r="V32" s="40">
        <v>10</v>
      </c>
      <c r="W32" s="40">
        <v>10</v>
      </c>
      <c r="X32" s="40">
        <v>10</v>
      </c>
      <c r="Y32" s="40">
        <v>10</v>
      </c>
      <c r="Z32" s="40">
        <v>10</v>
      </c>
      <c r="AA32" s="40">
        <v>0</v>
      </c>
      <c r="AB32" s="40">
        <v>9</v>
      </c>
      <c r="AC32" s="40">
        <v>9</v>
      </c>
      <c r="AD32" s="40">
        <v>0</v>
      </c>
      <c r="AE32" s="40">
        <v>10</v>
      </c>
      <c r="AF32" s="40">
        <v>10</v>
      </c>
      <c r="AG32" s="40"/>
      <c r="AH32" s="40">
        <v>10</v>
      </c>
      <c r="AI32" s="40">
        <v>0</v>
      </c>
      <c r="AJ32" s="40">
        <v>10</v>
      </c>
      <c r="AK32" s="40">
        <v>0</v>
      </c>
      <c r="AL32" s="40">
        <v>0</v>
      </c>
      <c r="AM32" s="40">
        <v>10</v>
      </c>
      <c r="AN32" s="40"/>
      <c r="AO32" s="40"/>
      <c r="AP32" s="40"/>
      <c r="AQ32" s="40"/>
      <c r="AR32" s="40"/>
      <c r="AS32" s="40"/>
      <c r="AT32" s="40"/>
      <c r="AU32" s="54">
        <f>SUM(S32:AT32)/Q4</f>
        <v>7.4</v>
      </c>
      <c r="AV32" s="40"/>
      <c r="AW32" s="38">
        <f t="shared" si="1"/>
        <v>7.4</v>
      </c>
      <c r="AX32" s="38">
        <f t="shared" si="7"/>
        <v>7.3680000000000012</v>
      </c>
      <c r="AY32" s="38"/>
      <c r="AZ32" s="86" t="str">
        <f t="shared" si="2"/>
        <v>Vidal Brioso, Adrián</v>
      </c>
      <c r="BA32" s="104"/>
      <c r="BB32" s="97"/>
      <c r="BC32" s="97"/>
      <c r="BD32" s="97"/>
      <c r="BE32" s="97"/>
      <c r="BF32" s="97"/>
      <c r="BG32" s="97"/>
      <c r="BH32" s="81">
        <f>SUM(BA32:BG32)/M5</f>
        <v>0</v>
      </c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54">
        <f>SUM(BI32:CH32)/Q5</f>
        <v>0</v>
      </c>
      <c r="CJ32" s="38"/>
      <c r="CK32" s="38">
        <f t="shared" si="3"/>
        <v>0</v>
      </c>
      <c r="CL32" s="40"/>
      <c r="CM32" s="88"/>
      <c r="CN32" s="86" t="str">
        <f t="shared" si="4"/>
        <v>Vidal Brioso, Adrián</v>
      </c>
      <c r="CO32" s="69">
        <v>8.5</v>
      </c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39"/>
      <c r="DB32" s="39"/>
      <c r="DC32" s="39"/>
      <c r="DD32" s="81">
        <f>SUM(CO32:DC32)/M6</f>
        <v>0.70833333333333337</v>
      </c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54">
        <f>SUM(DE32:DY32)/Q6</f>
        <v>0</v>
      </c>
      <c r="EA32" s="38"/>
      <c r="EB32" s="38">
        <f t="shared" si="5"/>
        <v>0</v>
      </c>
      <c r="EC32" s="40"/>
      <c r="ED32" s="70"/>
      <c r="EE32" s="57" t="str">
        <f t="shared" si="6"/>
        <v>Vidal Brioso, Adrián</v>
      </c>
    </row>
    <row r="33" spans="1:135" s="5" customFormat="1" ht="13" customHeight="1">
      <c r="A33" s="6"/>
      <c r="B33" s="101" t="s">
        <v>39</v>
      </c>
      <c r="C33" s="71">
        <f>(R33*L4/100)+(AU33*O4/100)+(AV33*H4/100)+(AW33*G4/100)+(AX33*I4/100)+(AY33*J4/100)</f>
        <v>8.8260000000000005</v>
      </c>
      <c r="D33" s="10">
        <v>9</v>
      </c>
      <c r="E33" s="53">
        <f>(BH33*L5/100)+(CI33*O5/100)+(CJ33*H5/100)+(CK33*G5/100)+(CL33*I5/100)+(CM33*J5/100)</f>
        <v>0</v>
      </c>
      <c r="F33" s="92"/>
      <c r="G33" s="53">
        <f>(DD33*L6/100)+(DZ33*O6/100)+(EA33*H6/100)+(EB33*G6/100)+(EC33*I6/100)+(ED33*J6/100)</f>
        <v>0.56666666666666676</v>
      </c>
      <c r="H33" s="53">
        <f t="shared" si="0"/>
        <v>3.1308888888888888</v>
      </c>
      <c r="I33" s="92"/>
      <c r="J33" s="10"/>
      <c r="K33" s="93">
        <v>8.4700000000000006</v>
      </c>
      <c r="L33" s="95">
        <v>10</v>
      </c>
      <c r="M33" s="37">
        <v>7.81</v>
      </c>
      <c r="N33" s="95">
        <v>9.89</v>
      </c>
      <c r="O33" s="95">
        <v>10</v>
      </c>
      <c r="P33" s="95">
        <v>9.24</v>
      </c>
      <c r="Q33" s="37">
        <v>5.74</v>
      </c>
      <c r="R33" s="81">
        <f>SUM(K33:Q33)/M4</f>
        <v>8.7357142857142858</v>
      </c>
      <c r="S33" s="38">
        <v>10</v>
      </c>
      <c r="T33" s="38">
        <v>10</v>
      </c>
      <c r="U33" s="38">
        <v>0</v>
      </c>
      <c r="V33" s="38">
        <v>10</v>
      </c>
      <c r="W33" s="38">
        <v>10</v>
      </c>
      <c r="X33" s="38">
        <v>10</v>
      </c>
      <c r="Y33" s="38">
        <v>10</v>
      </c>
      <c r="Z33" s="38">
        <v>10</v>
      </c>
      <c r="AA33" s="38">
        <v>9</v>
      </c>
      <c r="AB33" s="38">
        <v>9</v>
      </c>
      <c r="AC33" s="38">
        <v>9</v>
      </c>
      <c r="AD33" s="38">
        <v>10</v>
      </c>
      <c r="AE33" s="38">
        <v>10</v>
      </c>
      <c r="AF33" s="38">
        <v>10</v>
      </c>
      <c r="AG33" s="38"/>
      <c r="AH33" s="38">
        <v>10</v>
      </c>
      <c r="AI33" s="38">
        <v>10</v>
      </c>
      <c r="AJ33" s="38">
        <v>10</v>
      </c>
      <c r="AK33" s="38">
        <v>10</v>
      </c>
      <c r="AL33" s="38">
        <v>9</v>
      </c>
      <c r="AM33" s="38">
        <v>10</v>
      </c>
      <c r="AN33" s="38"/>
      <c r="AO33" s="38"/>
      <c r="AP33" s="38"/>
      <c r="AQ33" s="38"/>
      <c r="AR33" s="38"/>
      <c r="AS33" s="38"/>
      <c r="AT33" s="38"/>
      <c r="AU33" s="54">
        <f>SUM(S33:AT33)/Q4</f>
        <v>9.3000000000000007</v>
      </c>
      <c r="AV33" s="38"/>
      <c r="AW33" s="38">
        <f t="shared" si="1"/>
        <v>9.3000000000000007</v>
      </c>
      <c r="AX33" s="38">
        <f t="shared" si="7"/>
        <v>8.8485714285714288</v>
      </c>
      <c r="AY33" s="38"/>
      <c r="AZ33" s="61" t="str">
        <f t="shared" si="2"/>
        <v>Vidal Sánchez, Alejandro</v>
      </c>
      <c r="BA33" s="104"/>
      <c r="BB33" s="97"/>
      <c r="BC33" s="97"/>
      <c r="BD33" s="97"/>
      <c r="BE33" s="97"/>
      <c r="BF33" s="97"/>
      <c r="BG33" s="97"/>
      <c r="BH33" s="81">
        <f>SUM(BA33:BG33)/M5</f>
        <v>0</v>
      </c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54">
        <f>SUM(BI33:CH33)/Q5</f>
        <v>0</v>
      </c>
      <c r="CJ33" s="38"/>
      <c r="CK33" s="38">
        <f t="shared" si="3"/>
        <v>0</v>
      </c>
      <c r="CL33" s="38"/>
      <c r="CM33" s="83"/>
      <c r="CN33" s="61" t="str">
        <f t="shared" si="4"/>
        <v>Vidal Sánchez, Alejandro</v>
      </c>
      <c r="CO33" s="67">
        <v>8.5</v>
      </c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37"/>
      <c r="DB33" s="37"/>
      <c r="DC33" s="37"/>
      <c r="DD33" s="81">
        <f>SUM(CO33:DC33)/M6</f>
        <v>0.70833333333333337</v>
      </c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54">
        <f>SUM(DE33:DY33)/Q6</f>
        <v>0</v>
      </c>
      <c r="EA33" s="38"/>
      <c r="EB33" s="38">
        <f t="shared" si="5"/>
        <v>0</v>
      </c>
      <c r="EC33" s="38"/>
      <c r="ED33" s="68"/>
      <c r="EE33" s="57" t="str">
        <f t="shared" si="6"/>
        <v>Vidal Sánchez, Alejandro</v>
      </c>
    </row>
    <row r="34" spans="1:135" s="5" customFormat="1" ht="13" customHeight="1">
      <c r="A34" s="6"/>
      <c r="B34" s="74"/>
      <c r="C34" s="72">
        <f>(R34*L4/100)+(AU34*O4/100)+(AV34*H4/100)+(AW34*G4/100)+(AX34*I4/100)+(AY34*J4/100)</f>
        <v>0</v>
      </c>
      <c r="D34" s="11"/>
      <c r="E34" s="84">
        <f>(BH34*L5/100)+(CI34*O5/100)+(CJ34*H5/100)+(CK34*G5/100)+(CL34*I5/100)+(CM34*J5/100)</f>
        <v>0</v>
      </c>
      <c r="F34" s="92"/>
      <c r="G34" s="84">
        <f>(DD34*L6/100)+(DZ34*O6/100)+(EA34*H6/100)+(EB34*G6/100)+(EC34*I6/100)+(ED34*J6/100)</f>
        <v>0.66666666666666674</v>
      </c>
      <c r="H34" s="53">
        <f t="shared" si="0"/>
        <v>0.22222222222222224</v>
      </c>
      <c r="I34" s="92"/>
      <c r="J34" s="11"/>
      <c r="K34" s="94"/>
      <c r="L34" s="39"/>
      <c r="M34" s="39"/>
      <c r="N34" s="39"/>
      <c r="O34" s="39"/>
      <c r="P34" s="39"/>
      <c r="Q34" s="39"/>
      <c r="R34" s="81">
        <f>SUM(K34:Q34)/M4</f>
        <v>0</v>
      </c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54">
        <f>SUM(S34:AT34)/Q4</f>
        <v>0</v>
      </c>
      <c r="AV34" s="40"/>
      <c r="AW34" s="38">
        <f t="shared" si="1"/>
        <v>0</v>
      </c>
      <c r="AX34" s="38">
        <f t="shared" si="7"/>
        <v>0</v>
      </c>
      <c r="AY34" s="38"/>
      <c r="AZ34" s="86">
        <f t="shared" si="2"/>
        <v>0</v>
      </c>
      <c r="BA34" s="104"/>
      <c r="BB34" s="97"/>
      <c r="BC34" s="97"/>
      <c r="BD34" s="97"/>
      <c r="BE34" s="97"/>
      <c r="BF34" s="97"/>
      <c r="BG34" s="97"/>
      <c r="BH34" s="81">
        <f>SUM(BA34:BG34)/M5</f>
        <v>0</v>
      </c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54">
        <f>SUM(BI34:CH34)/Q5</f>
        <v>0</v>
      </c>
      <c r="CJ34" s="38"/>
      <c r="CK34" s="38">
        <f t="shared" si="3"/>
        <v>0</v>
      </c>
      <c r="CL34" s="40"/>
      <c r="CM34" s="88"/>
      <c r="CN34" s="86">
        <f t="shared" si="4"/>
        <v>0</v>
      </c>
      <c r="CO34" s="69">
        <v>10</v>
      </c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39"/>
      <c r="DB34" s="39"/>
      <c r="DC34" s="39"/>
      <c r="DD34" s="81">
        <f>SUM(CO34:DC34)/M6</f>
        <v>0.83333333333333337</v>
      </c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54">
        <f>SUM(DE34:DY34)/Q6</f>
        <v>0</v>
      </c>
      <c r="EA34" s="38"/>
      <c r="EB34" s="38">
        <f t="shared" si="5"/>
        <v>0</v>
      </c>
      <c r="EC34" s="40"/>
      <c r="ED34" s="70"/>
      <c r="EE34" s="57">
        <f t="shared" si="6"/>
        <v>0</v>
      </c>
    </row>
    <row r="35" spans="1:135" s="5" customFormat="1" ht="13" customHeight="1">
      <c r="A35" s="6"/>
      <c r="B35" s="74"/>
      <c r="C35" s="71">
        <f>(R35*L4/100)+(AU35*O4/100)+(AV35*H4/100)+(AW35*G4/100)+(AX35*I4/100)+(AY35*J4/100)</f>
        <v>0</v>
      </c>
      <c r="D35" s="10"/>
      <c r="E35" s="53">
        <f>(BH35*L5/100)+(CI35*O5/100)+(CJ35*H5/100)+(CK35*G5/100)+(CL35*I5/100)+(CM35*J5/100)</f>
        <v>0</v>
      </c>
      <c r="F35" s="10"/>
      <c r="G35" s="53">
        <f>(DD35*L6/100)+(DZ35*O6/100)+(EA35*H6/100)+(EB35*G6/100)+(EC35*I6/100)+(ED35*J6/100)</f>
        <v>0</v>
      </c>
      <c r="H35" s="53">
        <f t="shared" si="0"/>
        <v>0</v>
      </c>
      <c r="I35" s="10"/>
      <c r="J35" s="10"/>
      <c r="K35" s="59"/>
      <c r="L35" s="37"/>
      <c r="M35" s="37"/>
      <c r="N35" s="37"/>
      <c r="O35" s="37"/>
      <c r="P35" s="37"/>
      <c r="Q35" s="37"/>
      <c r="R35" s="81">
        <f>SUM(K35:Q35)/M4</f>
        <v>0</v>
      </c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54">
        <f>SUM(S35:AT35)/Q4</f>
        <v>0</v>
      </c>
      <c r="AV35" s="38"/>
      <c r="AW35" s="38"/>
      <c r="AX35" s="38"/>
      <c r="AY35" s="38"/>
      <c r="AZ35" s="61">
        <f t="shared" si="2"/>
        <v>0</v>
      </c>
      <c r="BA35" s="82"/>
      <c r="BB35" s="37"/>
      <c r="BC35" s="37"/>
      <c r="BD35" s="37"/>
      <c r="BE35" s="37"/>
      <c r="BF35" s="37"/>
      <c r="BG35" s="37"/>
      <c r="BH35" s="81">
        <f>SUM(BA35:BG35)/M5</f>
        <v>0</v>
      </c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54">
        <f>SUM(BI35:CH35)/Q5</f>
        <v>0</v>
      </c>
      <c r="CJ35" s="38"/>
      <c r="CK35" s="38"/>
      <c r="CL35" s="38"/>
      <c r="CM35" s="83"/>
      <c r="CN35" s="61">
        <f t="shared" si="4"/>
        <v>0</v>
      </c>
      <c r="CO35" s="6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81">
        <f>SUM(CO35:DC35)/M6</f>
        <v>0</v>
      </c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54">
        <f>SUM(DE35:DY35)/Q6</f>
        <v>0</v>
      </c>
      <c r="EA35" s="38"/>
      <c r="EB35" s="38"/>
      <c r="EC35" s="38"/>
      <c r="ED35" s="68"/>
      <c r="EE35" s="57">
        <f t="shared" si="6"/>
        <v>0</v>
      </c>
    </row>
    <row r="36" spans="1:135" s="5" customFormat="1" ht="13" customHeight="1">
      <c r="A36" s="6"/>
      <c r="B36" s="74"/>
      <c r="C36" s="72">
        <f>(R36*L4/100)+(AU36*O4/100)+(AV36*H4/100)+(AW36*G4/100)+(AX36*I4/100)+(AY36*J4/100)</f>
        <v>0</v>
      </c>
      <c r="D36" s="11"/>
      <c r="E36" s="84">
        <f>(BH36*L5/100)+(CI36*O5/100)+(CJ36*H5/100)+(CK36*G5/100)+(CL36*I5/100)+(CM36*J5/100)</f>
        <v>0</v>
      </c>
      <c r="F36" s="85"/>
      <c r="G36" s="84">
        <f>(DD36*L6/100)+(DZ36*O6/100)+(EA36*H6/100)+(EB36*G6/100)+(EC36*I6/100)+(ED36*J6/100)</f>
        <v>0</v>
      </c>
      <c r="H36" s="53">
        <f t="shared" si="0"/>
        <v>0</v>
      </c>
      <c r="I36" s="85"/>
      <c r="J36" s="11"/>
      <c r="K36" s="60"/>
      <c r="L36" s="39"/>
      <c r="M36" s="39"/>
      <c r="N36" s="39"/>
      <c r="O36" s="39"/>
      <c r="P36" s="39"/>
      <c r="Q36" s="39"/>
      <c r="R36" s="81">
        <f>SUM(K36:Q36)/M4</f>
        <v>0</v>
      </c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54">
        <f>SUM(S36:AT36)/Q4</f>
        <v>0</v>
      </c>
      <c r="AV36" s="40"/>
      <c r="AW36" s="38"/>
      <c r="AX36" s="40"/>
      <c r="AY36" s="38"/>
      <c r="AZ36" s="86">
        <f t="shared" si="2"/>
        <v>0</v>
      </c>
      <c r="BA36" s="87"/>
      <c r="BB36" s="39"/>
      <c r="BC36" s="39"/>
      <c r="BD36" s="39"/>
      <c r="BE36" s="39"/>
      <c r="BF36" s="39"/>
      <c r="BG36" s="39"/>
      <c r="BH36" s="81">
        <f>SUM(BA36:BG36)/M5</f>
        <v>0</v>
      </c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54">
        <f>SUM(BI36:CH36)/Q5</f>
        <v>0</v>
      </c>
      <c r="CJ36" s="38"/>
      <c r="CK36" s="40"/>
      <c r="CL36" s="40"/>
      <c r="CM36" s="88"/>
      <c r="CN36" s="86">
        <f t="shared" si="4"/>
        <v>0</v>
      </c>
      <c r="CO36" s="6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81">
        <f>SUM(CO36:DC36)/M6</f>
        <v>0</v>
      </c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54">
        <f>SUM(DE36:DY36)/Q6</f>
        <v>0</v>
      </c>
      <c r="EA36" s="38"/>
      <c r="EB36" s="38"/>
      <c r="EC36" s="40"/>
      <c r="ED36" s="70"/>
      <c r="EE36" s="57">
        <f t="shared" si="6"/>
        <v>0</v>
      </c>
    </row>
    <row r="37" spans="1:135" s="5" customFormat="1" ht="13" customHeight="1">
      <c r="A37" s="6"/>
      <c r="B37" s="74"/>
      <c r="C37" s="72">
        <f>(R37*L4/100)+(AU37*O4/100)+(AV37*H4/100)+(AW37*G4/100)+(AX37*I4/100)+(AY37*J4/100)</f>
        <v>0</v>
      </c>
      <c r="D37" s="10"/>
      <c r="E37" s="53">
        <f>(BH37*L5/100)+(CI37*O5/100)+(CJ37*H5/100)+(CK37*G5/100)+(CL37*I5/100)+(CM37*J5/100)</f>
        <v>0</v>
      </c>
      <c r="F37" s="10"/>
      <c r="G37" s="53">
        <f>(DD37*L6/100)+(DZ37*O6/100)+(EA37*H6/100)+(EB37*G6/100)+(EC37*I6/100)+(ED37*J6/100)</f>
        <v>0</v>
      </c>
      <c r="H37" s="53">
        <f t="shared" si="0"/>
        <v>0</v>
      </c>
      <c r="I37" s="10"/>
      <c r="J37" s="10"/>
      <c r="K37" s="59"/>
      <c r="L37" s="37"/>
      <c r="M37" s="37"/>
      <c r="N37" s="37"/>
      <c r="O37" s="37"/>
      <c r="P37" s="37"/>
      <c r="Q37" s="37"/>
      <c r="R37" s="81">
        <f>SUM(K37:Q37)/M4</f>
        <v>0</v>
      </c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54">
        <f>SUM(S37:AT37)/Q4</f>
        <v>0</v>
      </c>
      <c r="AV37" s="38"/>
      <c r="AW37" s="38"/>
      <c r="AX37" s="38"/>
      <c r="AY37" s="38"/>
      <c r="AZ37" s="61">
        <f t="shared" si="2"/>
        <v>0</v>
      </c>
      <c r="BA37" s="82"/>
      <c r="BB37" s="37"/>
      <c r="BC37" s="37"/>
      <c r="BD37" s="37"/>
      <c r="BE37" s="37"/>
      <c r="BF37" s="37"/>
      <c r="BG37" s="37"/>
      <c r="BH37" s="81">
        <f>SUM(BA37:BG37)/M5</f>
        <v>0</v>
      </c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54">
        <f>SUM(BI37:BS37)/Q5</f>
        <v>0</v>
      </c>
      <c r="CJ37" s="38"/>
      <c r="CK37" s="38"/>
      <c r="CL37" s="38"/>
      <c r="CM37" s="83"/>
      <c r="CN37" s="61">
        <f t="shared" si="4"/>
        <v>0</v>
      </c>
      <c r="CO37" s="6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81">
        <f>SUM(CO37:DC37)/M6</f>
        <v>0</v>
      </c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54">
        <f>SUM(DE37:DY37)/Q6</f>
        <v>0</v>
      </c>
      <c r="EA37" s="38"/>
      <c r="EB37" s="38"/>
      <c r="EC37" s="38"/>
      <c r="ED37" s="68"/>
      <c r="EE37" s="57">
        <f t="shared" si="6"/>
        <v>0</v>
      </c>
    </row>
    <row r="38" spans="1:135" s="5" customFormat="1" ht="13" customHeight="1">
      <c r="A38" s="6"/>
      <c r="B38" s="74"/>
      <c r="C38" s="72">
        <f>(R38*L4/100)+(AU38*O4/100)+(AV38*H4/100)+(AW38*G4/100)+(AX38*I4/100)+(AY38*J4/100)</f>
        <v>0</v>
      </c>
      <c r="D38" s="11"/>
      <c r="E38" s="84">
        <f>(BH38*L5/100)+(CI38*O5/100)+(CJ38*H5/100)+(CK38*G5/100)+(CL38*I5/100)+(CM38*J5/100)</f>
        <v>0</v>
      </c>
      <c r="F38" s="85"/>
      <c r="G38" s="84">
        <f>(DD38*L6/100)+(DZ38*O6/100)+(EA38*H6/100)+(EB38*G6/100)+(EC38*I6/100)+(ED38*J6/100)</f>
        <v>0</v>
      </c>
      <c r="H38" s="53">
        <f t="shared" si="0"/>
        <v>0</v>
      </c>
      <c r="I38" s="85"/>
      <c r="J38" s="11"/>
      <c r="K38" s="60"/>
      <c r="L38" s="39"/>
      <c r="M38" s="39"/>
      <c r="N38" s="39"/>
      <c r="O38" s="39"/>
      <c r="P38" s="39"/>
      <c r="Q38" s="39"/>
      <c r="R38" s="81">
        <f>SUM(K38:Q38)/M4</f>
        <v>0</v>
      </c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54">
        <f>SUM(S38:AT38)/Q4</f>
        <v>0</v>
      </c>
      <c r="AV38" s="40"/>
      <c r="AW38" s="38"/>
      <c r="AX38" s="40"/>
      <c r="AY38" s="38"/>
      <c r="AZ38" s="86">
        <f t="shared" si="2"/>
        <v>0</v>
      </c>
      <c r="BA38" s="87"/>
      <c r="BB38" s="39"/>
      <c r="BC38" s="39"/>
      <c r="BD38" s="39"/>
      <c r="BE38" s="39"/>
      <c r="BF38" s="39"/>
      <c r="BG38" s="39"/>
      <c r="BH38" s="81">
        <f>SUM(BA38:BG38)/M5</f>
        <v>0</v>
      </c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54">
        <f>SUM(BI38:BS38)/Q5</f>
        <v>0</v>
      </c>
      <c r="CJ38" s="40"/>
      <c r="CK38" s="38"/>
      <c r="CL38" s="40"/>
      <c r="CM38" s="88"/>
      <c r="CN38" s="86">
        <f t="shared" si="4"/>
        <v>0</v>
      </c>
      <c r="CO38" s="6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81">
        <f>SUM(CO38:DC38)/M6</f>
        <v>0</v>
      </c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54">
        <f>SUM(DE38:DY38)/Q6</f>
        <v>0</v>
      </c>
      <c r="EA38" s="40"/>
      <c r="EB38" s="38"/>
      <c r="EC38" s="40"/>
      <c r="ED38" s="70"/>
      <c r="EE38" s="57">
        <f t="shared" si="6"/>
        <v>0</v>
      </c>
    </row>
    <row r="39" spans="1:135" s="5" customFormat="1" ht="13" customHeight="1">
      <c r="A39" s="6"/>
      <c r="B39" s="74"/>
      <c r="C39" s="72">
        <f>(R39*L4/100)+(AU39*O4/100)+(AV39*H4/100)+(AW39*G4/100)+(AX39*I4/100)+(AY39*J4/100)</f>
        <v>0</v>
      </c>
      <c r="D39" s="10"/>
      <c r="E39" s="53">
        <f>(BH39*L5/100)+(CI39*O5/100)+(CJ39*H5/100)+(CK39*G5/100)+(CL39*I5/100)+(CM39*J5/100)</f>
        <v>0</v>
      </c>
      <c r="F39" s="10"/>
      <c r="G39" s="53">
        <f>(DD39*L6/100)+(DZ39*O6/100)+(EA39*H6/100)+(EB39*G6/100)+(EC39*I6/100)+(ED39*J6/100)</f>
        <v>0</v>
      </c>
      <c r="H39" s="53">
        <f t="shared" si="0"/>
        <v>0</v>
      </c>
      <c r="I39" s="10"/>
      <c r="J39" s="10"/>
      <c r="K39" s="59"/>
      <c r="L39" s="37"/>
      <c r="M39" s="37"/>
      <c r="N39" s="37"/>
      <c r="O39" s="37"/>
      <c r="P39" s="37"/>
      <c r="Q39" s="37"/>
      <c r="R39" s="81">
        <f>SUM(K39:Q39)/M4</f>
        <v>0</v>
      </c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54">
        <f>SUM(S39:AT39)/Q4</f>
        <v>0</v>
      </c>
      <c r="AV39" s="38"/>
      <c r="AW39" s="38"/>
      <c r="AX39" s="38"/>
      <c r="AY39" s="38"/>
      <c r="AZ39" s="61">
        <f t="shared" si="2"/>
        <v>0</v>
      </c>
      <c r="BA39" s="82"/>
      <c r="BB39" s="37"/>
      <c r="BC39" s="37"/>
      <c r="BD39" s="37"/>
      <c r="BE39" s="37"/>
      <c r="BF39" s="37"/>
      <c r="BG39" s="37"/>
      <c r="BH39" s="81">
        <f>SUM(BA39:BG39)/M5</f>
        <v>0</v>
      </c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54">
        <f>SUM(BI39:BS39)/Q5</f>
        <v>0</v>
      </c>
      <c r="CJ39" s="38"/>
      <c r="CK39" s="38"/>
      <c r="CL39" s="38"/>
      <c r="CM39" s="83"/>
      <c r="CN39" s="61">
        <f t="shared" si="4"/>
        <v>0</v>
      </c>
      <c r="CO39" s="6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81">
        <f>SUM(CO39:DC39)/M6</f>
        <v>0</v>
      </c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54">
        <f>SUM(DE39:DY39)/Q6</f>
        <v>0</v>
      </c>
      <c r="EA39" s="38"/>
      <c r="EB39" s="38"/>
      <c r="EC39" s="38"/>
      <c r="ED39" s="68"/>
      <c r="EE39" s="57">
        <f t="shared" si="6"/>
        <v>0</v>
      </c>
    </row>
    <row r="40" spans="1:135" s="5" customFormat="1" ht="13" customHeight="1">
      <c r="A40" s="6"/>
      <c r="B40" s="74"/>
      <c r="C40" s="72">
        <f>(R40*L4/100)+(AU40*O4/100)+(AV40*H4/100)+(AW40*G4/100)+(AX40*I4/100)+(AY40*J4/100)</f>
        <v>0</v>
      </c>
      <c r="D40" s="11"/>
      <c r="E40" s="84">
        <f>(BH40*L5/100)+(CI40*O5/100)+(CJ40*H5/100)+(CK40*G5/100)+(CL40*I5/100)+(CM40*J5/100)</f>
        <v>0</v>
      </c>
      <c r="F40" s="85"/>
      <c r="G40" s="84">
        <f>(DD40*L6/100)+(DZ40*O6/100)+(EA40*H6/100)+(EB40*G6/100)+(EC40*I6/100)+(ED40*J6/100)</f>
        <v>0</v>
      </c>
      <c r="H40" s="53">
        <f t="shared" si="0"/>
        <v>0</v>
      </c>
      <c r="I40" s="85"/>
      <c r="J40" s="11"/>
      <c r="K40" s="60"/>
      <c r="L40" s="39"/>
      <c r="M40" s="39"/>
      <c r="N40" s="39"/>
      <c r="O40" s="39"/>
      <c r="P40" s="39"/>
      <c r="Q40" s="39"/>
      <c r="R40" s="81">
        <f>SUM(K40:Q40)/M4</f>
        <v>0</v>
      </c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54">
        <f>SUM(S40:AT40)/Q4</f>
        <v>0</v>
      </c>
      <c r="AV40" s="40"/>
      <c r="AW40" s="38"/>
      <c r="AX40" s="40"/>
      <c r="AY40" s="38"/>
      <c r="AZ40" s="86">
        <f t="shared" si="2"/>
        <v>0</v>
      </c>
      <c r="BA40" s="87"/>
      <c r="BB40" s="39"/>
      <c r="BC40" s="39"/>
      <c r="BD40" s="39"/>
      <c r="BE40" s="39"/>
      <c r="BF40" s="39"/>
      <c r="BG40" s="39"/>
      <c r="BH40" s="81">
        <f>SUM(BA40:BG40)/M5</f>
        <v>0</v>
      </c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54">
        <f>SUM(BI40:BS40)/Q5</f>
        <v>0</v>
      </c>
      <c r="CJ40" s="40"/>
      <c r="CK40" s="38"/>
      <c r="CL40" s="40"/>
      <c r="CM40" s="88"/>
      <c r="CN40" s="86">
        <f t="shared" si="4"/>
        <v>0</v>
      </c>
      <c r="CO40" s="6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81">
        <f>SUM(CO40:DC40)/M6</f>
        <v>0</v>
      </c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54">
        <f>SUM(DE40:DY40)/Q6</f>
        <v>0</v>
      </c>
      <c r="EA40" s="40"/>
      <c r="EB40" s="38"/>
      <c r="EC40" s="40"/>
      <c r="ED40" s="70"/>
      <c r="EE40" s="57">
        <f t="shared" si="6"/>
        <v>0</v>
      </c>
    </row>
    <row r="41" spans="1:135" s="5" customFormat="1" ht="4.5" customHeight="1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</row>
    <row r="43" spans="1:135">
      <c r="B43" s="89" t="s">
        <v>77</v>
      </c>
    </row>
    <row r="44" spans="1:135" ht="25">
      <c r="B44" s="50">
        <f>COUNT(D11:D40)</f>
        <v>23</v>
      </c>
      <c r="E44" s="182" t="s">
        <v>24</v>
      </c>
      <c r="F44" s="182" t="s">
        <v>25</v>
      </c>
      <c r="G44" s="182" t="s">
        <v>26</v>
      </c>
      <c r="H44" s="182" t="s">
        <v>88</v>
      </c>
      <c r="I44" s="159" t="s">
        <v>89</v>
      </c>
      <c r="J44" s="45"/>
      <c r="K44" s="160" t="s">
        <v>134</v>
      </c>
      <c r="L44" s="161"/>
      <c r="M44" s="45"/>
      <c r="N44" s="170" t="s">
        <v>97</v>
      </c>
      <c r="O44" s="171"/>
      <c r="P44" s="107"/>
    </row>
    <row r="45" spans="1:135">
      <c r="E45" s="183"/>
      <c r="F45" s="183"/>
      <c r="G45" s="183"/>
      <c r="H45" s="183"/>
      <c r="I45" s="159"/>
      <c r="J45" s="45"/>
      <c r="K45" s="90" t="s">
        <v>83</v>
      </c>
      <c r="L45" s="91" t="s">
        <v>78</v>
      </c>
      <c r="M45" s="45"/>
      <c r="N45" s="90" t="s">
        <v>83</v>
      </c>
      <c r="O45" s="91" t="s">
        <v>78</v>
      </c>
      <c r="P45" s="108"/>
    </row>
    <row r="46" spans="1:135">
      <c r="C46" s="184" t="s">
        <v>85</v>
      </c>
      <c r="D46" s="185"/>
      <c r="E46" s="29">
        <f>COUNTIF(D11:D40, "&lt;5")</f>
        <v>7</v>
      </c>
      <c r="F46" s="29">
        <f>COUNTIF(D11:D40, "5")</f>
        <v>3</v>
      </c>
      <c r="G46" s="29">
        <f>COUNTIF(D11:D40, "6")</f>
        <v>4</v>
      </c>
      <c r="H46" s="29">
        <f>SUM(COUNTIF(D11:D40, "7")+COUNTIF(D11:D40, "8"))</f>
        <v>7</v>
      </c>
      <c r="I46" s="29">
        <f>SUM(COUNTIF(D11:D40, "9")+COUNTIF(D11:D40, "10"))</f>
        <v>2</v>
      </c>
      <c r="J46" s="34"/>
      <c r="K46" s="52">
        <f>SUM(F46:I46)</f>
        <v>16</v>
      </c>
      <c r="L46" s="51">
        <f>(K46*100)/B44</f>
        <v>69.565217391304344</v>
      </c>
      <c r="M46" s="34"/>
      <c r="N46" s="52">
        <f>E46</f>
        <v>7</v>
      </c>
      <c r="O46" s="51">
        <f>(N46*100)/B44</f>
        <v>30.434782608695652</v>
      </c>
      <c r="P46" s="109"/>
    </row>
    <row r="47" spans="1:135">
      <c r="C47" s="186" t="s">
        <v>28</v>
      </c>
      <c r="D47" s="187"/>
      <c r="E47" s="29">
        <f>COUNTIF(F11:F40, "&lt;5")</f>
        <v>0</v>
      </c>
      <c r="F47" s="29">
        <f>COUNTIF(F11:F40, "5")</f>
        <v>0</v>
      </c>
      <c r="G47" s="29">
        <f>COUNTIF(F11:F40, "6")</f>
        <v>0</v>
      </c>
      <c r="H47" s="29">
        <f>SUM(COUNTIF(F11:F40, "7")+COUNTIF(F11:F40, "8"))</f>
        <v>0</v>
      </c>
      <c r="I47" s="29">
        <f>SUM(COUNTIF(F11:F40, "9")+COUNTIF(F11:F40, "10"))</f>
        <v>0</v>
      </c>
      <c r="J47" s="46"/>
      <c r="K47" s="52">
        <f>SUM(F47:I47)</f>
        <v>0</v>
      </c>
      <c r="L47" s="51">
        <f>(K47*100)/B44</f>
        <v>0</v>
      </c>
      <c r="M47" s="47"/>
      <c r="N47" s="49">
        <f>E47</f>
        <v>0</v>
      </c>
      <c r="O47" s="51">
        <f>(N47*100)/B44</f>
        <v>0</v>
      </c>
      <c r="P47" s="109"/>
    </row>
    <row r="48" spans="1:135">
      <c r="C48" s="180" t="s">
        <v>29</v>
      </c>
      <c r="D48" s="181"/>
      <c r="E48" s="29">
        <f>COUNTIF(G11:G40, "&lt;5")</f>
        <v>30</v>
      </c>
      <c r="F48" s="29">
        <f>COUNTIF(G11:G40, "5")</f>
        <v>0</v>
      </c>
      <c r="G48" s="29">
        <f>COUNTIF(G11:G40, "6")</f>
        <v>0</v>
      </c>
      <c r="H48" s="29">
        <f>SUM(COUNTIF(G11:G40, "7")+COUNTIF(G11:G40, "8"))</f>
        <v>0</v>
      </c>
      <c r="I48" s="29">
        <f>SUM(COUNTIF(G11:G40, "9")+COUNTIF(G11:G40, "10"))</f>
        <v>0</v>
      </c>
      <c r="J48" s="48"/>
      <c r="K48" s="52">
        <f>SUM(F48:I48)</f>
        <v>0</v>
      </c>
      <c r="L48" s="51">
        <f>(K48*100)/B44</f>
        <v>0</v>
      </c>
      <c r="M48" s="48"/>
      <c r="N48" s="49">
        <f>E48</f>
        <v>30</v>
      </c>
      <c r="O48" s="51">
        <f>(N48*100)/B44</f>
        <v>130.43478260869566</v>
      </c>
      <c r="P48" s="109"/>
    </row>
    <row r="49" spans="3:16">
      <c r="C49" s="180" t="s">
        <v>106</v>
      </c>
      <c r="D49" s="181"/>
      <c r="E49" s="29">
        <f>COUNTIF(I11:I40, "&lt;5")</f>
        <v>0</v>
      </c>
      <c r="F49" s="29">
        <f>COUNTIF(I11:I40, "5")</f>
        <v>0</v>
      </c>
      <c r="G49" s="29">
        <f>COUNTIF(I11:I40, "6")</f>
        <v>0</v>
      </c>
      <c r="H49" s="29">
        <f>SUM(COUNTIF(I11:I40, "7")+COUNTIF(I11:I40, "8"))</f>
        <v>0</v>
      </c>
      <c r="I49" s="29">
        <f>SUM(COUNTIF(I11:I40, "9")+COUNTIF(I11:I40, "10"))</f>
        <v>0</v>
      </c>
      <c r="J49" s="48"/>
      <c r="K49" s="52">
        <f>SUM(F49:I49)</f>
        <v>0</v>
      </c>
      <c r="L49" s="51">
        <f>(K49*100)/B44</f>
        <v>0</v>
      </c>
      <c r="N49" s="49">
        <f>E49</f>
        <v>0</v>
      </c>
      <c r="O49" s="51">
        <f>(N49*100)/B44</f>
        <v>0</v>
      </c>
      <c r="P49" s="109"/>
    </row>
    <row r="50" spans="3:16">
      <c r="C50" s="180" t="s">
        <v>90</v>
      </c>
      <c r="D50" s="181"/>
      <c r="E50" s="29">
        <f>COUNTIF(J11:J40, "&lt;5")</f>
        <v>0</v>
      </c>
      <c r="F50" s="29">
        <f>COUNTIF(J11:J40, "5")</f>
        <v>0</v>
      </c>
      <c r="G50" s="29">
        <f>COUNTIF(J11:J40, "6")</f>
        <v>0</v>
      </c>
      <c r="H50" s="29">
        <f>SUM(COUNTIF(J11:J40, "7")+COUNTIF(J11:J40, "8"))</f>
        <v>0</v>
      </c>
      <c r="I50" s="29">
        <f>SUM(COUNTIF(J11:J40, "9")+COUNTIF(J11:J40, "10"))</f>
        <v>0</v>
      </c>
      <c r="J50" s="48"/>
      <c r="K50" s="52">
        <f>SUM(F50:I50)</f>
        <v>0</v>
      </c>
      <c r="L50" s="51">
        <f>(K50*100)/B44</f>
        <v>0</v>
      </c>
      <c r="N50" s="49">
        <f>E50</f>
        <v>0</v>
      </c>
      <c r="O50" s="51">
        <f>(N50*100)/B44</f>
        <v>0</v>
      </c>
      <c r="P50" s="109"/>
    </row>
  </sheetData>
  <mergeCells count="48">
    <mergeCell ref="CO6:ED7"/>
    <mergeCell ref="G2:G3"/>
    <mergeCell ref="H2:H3"/>
    <mergeCell ref="I2:I3"/>
    <mergeCell ref="J2:J3"/>
    <mergeCell ref="L2:M2"/>
    <mergeCell ref="O2:Q2"/>
    <mergeCell ref="S2:S3"/>
    <mergeCell ref="E4:F4"/>
    <mergeCell ref="E5:F5"/>
    <mergeCell ref="E6:F6"/>
    <mergeCell ref="BA6:CM7"/>
    <mergeCell ref="CI9:CI10"/>
    <mergeCell ref="K9:Q9"/>
    <mergeCell ref="R9:R10"/>
    <mergeCell ref="S9:AT9"/>
    <mergeCell ref="AU9:AU10"/>
    <mergeCell ref="AW9:AW10"/>
    <mergeCell ref="AX9:AX10"/>
    <mergeCell ref="AV9:AV10"/>
    <mergeCell ref="AY9:AY10"/>
    <mergeCell ref="BA9:BG9"/>
    <mergeCell ref="BH9:BH10"/>
    <mergeCell ref="C50:D50"/>
    <mergeCell ref="E44:E45"/>
    <mergeCell ref="F44:F45"/>
    <mergeCell ref="G44:G45"/>
    <mergeCell ref="H44:H45"/>
    <mergeCell ref="C46:D46"/>
    <mergeCell ref="C47:D47"/>
    <mergeCell ref="C48:D48"/>
    <mergeCell ref="C49:D49"/>
    <mergeCell ref="I44:I45"/>
    <mergeCell ref="K44:L44"/>
    <mergeCell ref="ED9:ED10"/>
    <mergeCell ref="CJ9:CJ10"/>
    <mergeCell ref="CK9:CK10"/>
    <mergeCell ref="CL9:CL10"/>
    <mergeCell ref="CM9:CM10"/>
    <mergeCell ref="N44:O44"/>
    <mergeCell ref="DZ9:DZ10"/>
    <mergeCell ref="BI9:CH9"/>
    <mergeCell ref="EB9:EB10"/>
    <mergeCell ref="EA9:EA10"/>
    <mergeCell ref="EC9:EC10"/>
    <mergeCell ref="CO9:DC9"/>
    <mergeCell ref="DD9:DD10"/>
    <mergeCell ref="DE9:DY9"/>
  </mergeCells>
  <phoneticPr fontId="26" type="noConversion"/>
  <conditionalFormatting sqref="CO11:ED40 BA11:CM40 C11:AY40">
    <cfRule type="cellIs" dxfId="81" priority="0" stopIfTrue="1" operator="lessThan">
      <formula>5</formula>
    </cfRule>
  </conditionalFormatting>
  <pageMargins left="0.5" right="0.5" top="0.5" bottom="1" header="0.5" footer="0.5"/>
  <headerFooter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Z50"/>
  <sheetViews>
    <sheetView showGridLines="0" showRuler="0" topLeftCell="D9" zoomScaleNormal="70" zoomScalePageLayoutView="70" workbookViewId="0">
      <selection activeCell="L30" sqref="L30"/>
    </sheetView>
  </sheetViews>
  <sheetFormatPr baseColWidth="10" defaultColWidth="9.1640625" defaultRowHeight="13" x14ac:dyDescent="0"/>
  <cols>
    <col min="1" max="1" width="1.6640625" style="1" customWidth="1"/>
    <col min="2" max="2" width="41.5" style="1" customWidth="1"/>
    <col min="3" max="3" width="6.33203125" style="1" customWidth="1"/>
    <col min="4" max="4" width="6" style="1" customWidth="1"/>
    <col min="5" max="5" width="5.83203125" style="1" customWidth="1"/>
    <col min="6" max="6" width="4.5" style="1" customWidth="1"/>
    <col min="7" max="7" width="7.33203125" style="1" customWidth="1"/>
    <col min="8" max="8" width="6.6640625" style="1" customWidth="1"/>
    <col min="9" max="9" width="6" style="1" customWidth="1"/>
    <col min="10" max="10" width="6.83203125" style="1" customWidth="1"/>
    <col min="11" max="12" width="6.1640625" style="1" customWidth="1"/>
    <col min="13" max="14" width="6" style="1" customWidth="1"/>
    <col min="15" max="16" width="5.5" style="1" customWidth="1"/>
    <col min="17" max="17" width="6.1640625" style="1" customWidth="1"/>
    <col min="18" max="18" width="8.1640625" style="1" customWidth="1"/>
    <col min="19" max="34" width="5.83203125" style="1" customWidth="1"/>
    <col min="35" max="45" width="5.6640625" style="1" customWidth="1"/>
    <col min="46" max="46" width="5.83203125" style="1" customWidth="1"/>
    <col min="47" max="47" width="9.1640625" style="1"/>
    <col min="48" max="48" width="6.1640625" style="1" customWidth="1"/>
    <col min="49" max="49" width="5.6640625" style="1" customWidth="1"/>
    <col min="50" max="50" width="5.33203125" style="1" customWidth="1"/>
    <col min="51" max="51" width="7" style="1" customWidth="1"/>
    <col min="52" max="52" width="34.33203125" style="1" customWidth="1"/>
    <col min="53" max="54" width="7" style="1" customWidth="1"/>
    <col min="55" max="56" width="6.83203125" style="1" customWidth="1"/>
    <col min="57" max="58" width="7.1640625" style="1" customWidth="1"/>
    <col min="59" max="59" width="7" style="1" customWidth="1"/>
    <col min="60" max="60" width="6.33203125" style="1" customWidth="1"/>
    <col min="61" max="73" width="5.5" style="1" customWidth="1"/>
    <col min="74" max="81" width="6" style="1" customWidth="1"/>
    <col min="82" max="82" width="6.33203125" style="1" customWidth="1"/>
    <col min="83" max="83" width="6.5" style="1" customWidth="1"/>
    <col min="84" max="84" width="5.83203125" style="1" customWidth="1"/>
    <col min="85" max="85" width="5.5" style="1" customWidth="1"/>
    <col min="86" max="86" width="5.1640625" style="1" customWidth="1"/>
    <col min="87" max="88" width="5.83203125" style="1" customWidth="1"/>
    <col min="89" max="89" width="45.5" style="1" customWidth="1"/>
    <col min="90" max="97" width="6.5" style="1" customWidth="1"/>
    <col min="98" max="99" width="6.1640625" style="1" customWidth="1"/>
    <col min="100" max="100" width="6" style="1" customWidth="1"/>
    <col min="101" max="101" width="6.5" style="1" customWidth="1"/>
    <col min="102" max="102" width="7" style="1" customWidth="1"/>
    <col min="103" max="103" width="9.1640625" style="1"/>
    <col min="104" max="111" width="5.83203125" style="1" customWidth="1"/>
    <col min="112" max="120" width="6.1640625" style="1" customWidth="1"/>
    <col min="121" max="123" width="5.5" style="1" customWidth="1"/>
    <col min="124" max="124" width="5.83203125" style="1" customWidth="1"/>
    <col min="125" max="125" width="9.1640625" style="1"/>
    <col min="126" max="126" width="5.83203125" style="1" customWidth="1"/>
    <col min="127" max="127" width="6.1640625" style="1" customWidth="1"/>
    <col min="128" max="128" width="5.83203125" style="1" customWidth="1"/>
    <col min="129" max="129" width="6" style="1" customWidth="1"/>
    <col min="130" max="130" width="50.5" style="1" customWidth="1"/>
    <col min="131" max="16384" width="9.1640625" style="1"/>
  </cols>
  <sheetData>
    <row r="2" spans="1:130">
      <c r="G2" s="182" t="s">
        <v>86</v>
      </c>
      <c r="H2" s="182" t="s">
        <v>21</v>
      </c>
      <c r="I2" s="182" t="s">
        <v>109</v>
      </c>
      <c r="J2" s="182" t="s">
        <v>22</v>
      </c>
      <c r="L2" s="160" t="s">
        <v>107</v>
      </c>
      <c r="M2" s="214"/>
      <c r="O2" s="160" t="s">
        <v>105</v>
      </c>
      <c r="P2" s="215"/>
      <c r="Q2" s="214"/>
      <c r="S2" s="216" t="s">
        <v>196</v>
      </c>
    </row>
    <row r="3" spans="1:130" ht="28">
      <c r="B3" s="25" t="s">
        <v>99</v>
      </c>
      <c r="G3" s="183"/>
      <c r="H3" s="183"/>
      <c r="I3" s="183"/>
      <c r="J3" s="183"/>
      <c r="L3" s="75" t="s">
        <v>78</v>
      </c>
      <c r="M3" s="75" t="s">
        <v>102</v>
      </c>
      <c r="O3" s="75" t="s">
        <v>78</v>
      </c>
      <c r="P3" s="75"/>
      <c r="Q3" s="75" t="s">
        <v>102</v>
      </c>
      <c r="S3" s="216"/>
    </row>
    <row r="4" spans="1:130" s="2" customFormat="1" ht="28">
      <c r="B4" s="8" t="s">
        <v>87</v>
      </c>
      <c r="C4" s="14"/>
      <c r="D4" s="14"/>
      <c r="E4" s="184" t="s">
        <v>85</v>
      </c>
      <c r="F4" s="185"/>
      <c r="G4" s="29">
        <v>5</v>
      </c>
      <c r="H4" s="29"/>
      <c r="I4" s="29">
        <v>5</v>
      </c>
      <c r="J4" s="30"/>
      <c r="L4" s="30">
        <v>80</v>
      </c>
      <c r="M4" s="28">
        <v>7</v>
      </c>
      <c r="O4" s="30">
        <v>10</v>
      </c>
      <c r="P4" s="30"/>
      <c r="Q4" s="28">
        <v>20</v>
      </c>
      <c r="S4" s="55">
        <f>G4+H4+I4+J4+L4+O4</f>
        <v>100</v>
      </c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</row>
    <row r="5" spans="1:130" s="2" customFormat="1" ht="30" customHeight="1" thickBot="1">
      <c r="B5" s="8" t="s">
        <v>65</v>
      </c>
      <c r="C5" s="14"/>
      <c r="D5" s="14"/>
      <c r="E5" s="186" t="s">
        <v>28</v>
      </c>
      <c r="F5" s="187"/>
      <c r="G5" s="31">
        <v>10</v>
      </c>
      <c r="H5" s="32"/>
      <c r="I5" s="32"/>
      <c r="J5" s="32"/>
      <c r="L5" s="33">
        <v>80</v>
      </c>
      <c r="M5" s="26">
        <v>7</v>
      </c>
      <c r="O5" s="32">
        <v>10</v>
      </c>
      <c r="P5" s="32"/>
      <c r="Q5" s="27">
        <v>22</v>
      </c>
      <c r="S5" s="55">
        <f>G5+H5+I5+J5+L5+O5</f>
        <v>100</v>
      </c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</row>
    <row r="6" spans="1:130" s="5" customFormat="1" ht="31.5" customHeight="1" thickTop="1">
      <c r="A6" s="6"/>
      <c r="B6" s="8" t="s">
        <v>64</v>
      </c>
      <c r="C6" s="14"/>
      <c r="D6" s="14"/>
      <c r="E6" s="180" t="s">
        <v>29</v>
      </c>
      <c r="F6" s="181"/>
      <c r="G6" s="35">
        <v>10</v>
      </c>
      <c r="H6" s="35"/>
      <c r="I6" s="35"/>
      <c r="J6" s="35"/>
      <c r="L6" s="35">
        <v>80</v>
      </c>
      <c r="M6" s="26">
        <v>12</v>
      </c>
      <c r="O6" s="35">
        <v>10</v>
      </c>
      <c r="P6" s="35"/>
      <c r="Q6" s="26">
        <v>17</v>
      </c>
      <c r="S6" s="55">
        <f>SUM(G6,H6,I6,J6,L6,O6)</f>
        <v>100</v>
      </c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BA6" s="188" t="s">
        <v>30</v>
      </c>
      <c r="BB6" s="189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1"/>
      <c r="CL6" s="208" t="s">
        <v>101</v>
      </c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10"/>
    </row>
    <row r="7" spans="1:130" s="5" customFormat="1" ht="7.5" customHeight="1" thickBot="1">
      <c r="A7" s="6"/>
      <c r="C7" s="16"/>
      <c r="D7" s="16"/>
      <c r="E7" s="16"/>
      <c r="F7" s="16"/>
      <c r="G7" s="16"/>
      <c r="H7" s="16"/>
      <c r="I7" s="16"/>
      <c r="J7" s="16"/>
      <c r="K7" s="20"/>
      <c r="L7" s="20"/>
      <c r="M7" s="20"/>
      <c r="N7" s="20"/>
      <c r="O7" s="20"/>
      <c r="P7" s="20"/>
      <c r="Q7" s="20"/>
      <c r="R7" s="19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192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193"/>
      <c r="CF7" s="193"/>
      <c r="CG7" s="193"/>
      <c r="CH7" s="193"/>
      <c r="CI7" s="193"/>
      <c r="CJ7" s="194"/>
      <c r="CL7" s="211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3"/>
    </row>
    <row r="8" spans="1:130" s="5" customFormat="1" ht="14" hidden="1" thickBot="1">
      <c r="A8" s="6"/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76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77"/>
      <c r="CL8" s="63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5"/>
    </row>
    <row r="9" spans="1:130" s="9" customFormat="1" ht="39" customHeight="1" thickTop="1">
      <c r="B9" s="22" t="s">
        <v>130</v>
      </c>
      <c r="C9" s="6"/>
      <c r="D9" s="6"/>
      <c r="E9" s="6"/>
      <c r="F9" s="6"/>
      <c r="G9" s="6"/>
      <c r="H9" s="6"/>
      <c r="I9" s="6"/>
      <c r="J9" s="6"/>
      <c r="K9" s="195" t="s">
        <v>81</v>
      </c>
      <c r="L9" s="196"/>
      <c r="M9" s="196"/>
      <c r="N9" s="197"/>
      <c r="O9" s="196"/>
      <c r="P9" s="196"/>
      <c r="Q9" s="196"/>
      <c r="R9" s="198" t="s">
        <v>98</v>
      </c>
      <c r="S9" s="199" t="s">
        <v>82</v>
      </c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200" t="s">
        <v>111</v>
      </c>
      <c r="AV9" s="204" t="s">
        <v>84</v>
      </c>
      <c r="AW9" s="201" t="s">
        <v>91</v>
      </c>
      <c r="AX9" s="202" t="s">
        <v>108</v>
      </c>
      <c r="AY9" s="205" t="s">
        <v>132</v>
      </c>
      <c r="AZ9" s="36"/>
      <c r="BA9" s="207" t="s">
        <v>81</v>
      </c>
      <c r="BB9" s="177"/>
      <c r="BC9" s="177"/>
      <c r="BD9" s="175"/>
      <c r="BE9" s="177"/>
      <c r="BF9" s="177"/>
      <c r="BG9" s="177"/>
      <c r="BH9" s="178" t="s">
        <v>98</v>
      </c>
      <c r="BI9" s="174" t="s">
        <v>82</v>
      </c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5"/>
      <c r="BW9" s="175"/>
      <c r="BX9" s="175"/>
      <c r="BY9" s="175"/>
      <c r="BZ9" s="175"/>
      <c r="CA9" s="175"/>
      <c r="CB9" s="175"/>
      <c r="CC9" s="175"/>
      <c r="CD9" s="174"/>
      <c r="CE9" s="174"/>
      <c r="CF9" s="172" t="s">
        <v>111</v>
      </c>
      <c r="CG9" s="164" t="s">
        <v>84</v>
      </c>
      <c r="CH9" s="166" t="s">
        <v>91</v>
      </c>
      <c r="CI9" s="167" t="s">
        <v>110</v>
      </c>
      <c r="CJ9" s="168" t="s">
        <v>132</v>
      </c>
      <c r="CK9" s="36"/>
      <c r="CL9" s="176" t="s">
        <v>81</v>
      </c>
      <c r="CM9" s="177"/>
      <c r="CN9" s="177"/>
      <c r="CO9" s="177"/>
      <c r="CP9" s="177"/>
      <c r="CQ9" s="177"/>
      <c r="CR9" s="177"/>
      <c r="CS9" s="177"/>
      <c r="CT9" s="177"/>
      <c r="CU9" s="177"/>
      <c r="CV9" s="175"/>
      <c r="CW9" s="177"/>
      <c r="CX9" s="177"/>
      <c r="CY9" s="178" t="s">
        <v>98</v>
      </c>
      <c r="CZ9" s="174" t="s">
        <v>82</v>
      </c>
      <c r="DA9" s="174"/>
      <c r="DB9" s="174"/>
      <c r="DC9" s="174"/>
      <c r="DD9" s="174"/>
      <c r="DE9" s="174"/>
      <c r="DF9" s="174"/>
      <c r="DG9" s="174"/>
      <c r="DH9" s="175"/>
      <c r="DI9" s="175"/>
      <c r="DJ9" s="175"/>
      <c r="DK9" s="175"/>
      <c r="DL9" s="175"/>
      <c r="DM9" s="175"/>
      <c r="DN9" s="175"/>
      <c r="DO9" s="175"/>
      <c r="DP9" s="175"/>
      <c r="DQ9" s="174"/>
      <c r="DR9" s="174"/>
      <c r="DS9" s="174"/>
      <c r="DT9" s="174"/>
      <c r="DU9" s="172" t="s">
        <v>111</v>
      </c>
      <c r="DV9" s="164" t="s">
        <v>84</v>
      </c>
      <c r="DW9" s="166" t="s">
        <v>91</v>
      </c>
      <c r="DX9" s="167" t="s">
        <v>110</v>
      </c>
      <c r="DY9" s="162" t="s">
        <v>132</v>
      </c>
    </row>
    <row r="10" spans="1:130" s="7" customFormat="1" ht="101" customHeight="1">
      <c r="B10" s="73" t="s">
        <v>80</v>
      </c>
      <c r="C10" s="44" t="s">
        <v>4</v>
      </c>
      <c r="D10" s="43" t="s">
        <v>23</v>
      </c>
      <c r="E10" s="44" t="s">
        <v>30</v>
      </c>
      <c r="F10" s="44" t="s">
        <v>23</v>
      </c>
      <c r="G10" s="78" t="s">
        <v>101</v>
      </c>
      <c r="H10" s="79" t="s">
        <v>79</v>
      </c>
      <c r="I10" s="79" t="s">
        <v>23</v>
      </c>
      <c r="J10" s="56" t="s">
        <v>133</v>
      </c>
      <c r="K10" s="58" t="s">
        <v>131</v>
      </c>
      <c r="L10" s="111" t="s">
        <v>103</v>
      </c>
      <c r="M10" s="42" t="s">
        <v>50</v>
      </c>
      <c r="N10" s="110" t="s">
        <v>152</v>
      </c>
      <c r="O10" s="110" t="s">
        <v>182</v>
      </c>
      <c r="P10" s="110" t="s">
        <v>183</v>
      </c>
      <c r="Q10" s="42" t="s">
        <v>190</v>
      </c>
      <c r="R10" s="179"/>
      <c r="S10" s="42" t="s">
        <v>203</v>
      </c>
      <c r="T10" s="42" t="s">
        <v>112</v>
      </c>
      <c r="U10" s="42" t="s">
        <v>113</v>
      </c>
      <c r="V10" s="42" t="s">
        <v>19</v>
      </c>
      <c r="W10" s="42" t="s">
        <v>129</v>
      </c>
      <c r="X10" s="42" t="s">
        <v>42</v>
      </c>
      <c r="Y10" s="42" t="s">
        <v>154</v>
      </c>
      <c r="Z10" s="42" t="s">
        <v>191</v>
      </c>
      <c r="AA10" s="42" t="s">
        <v>104</v>
      </c>
      <c r="AB10" s="42" t="s">
        <v>51</v>
      </c>
      <c r="AC10" s="42" t="s">
        <v>52</v>
      </c>
      <c r="AD10" s="42" t="s">
        <v>33</v>
      </c>
      <c r="AE10" s="42" t="s">
        <v>53</v>
      </c>
      <c r="AF10" s="42" t="s">
        <v>54</v>
      </c>
      <c r="AG10" s="42" t="s">
        <v>20</v>
      </c>
      <c r="AH10" s="42" t="s">
        <v>167</v>
      </c>
      <c r="AI10" s="42" t="s">
        <v>168</v>
      </c>
      <c r="AJ10" s="42" t="s">
        <v>169</v>
      </c>
      <c r="AK10" s="42" t="s">
        <v>192</v>
      </c>
      <c r="AL10" s="42" t="s">
        <v>193</v>
      </c>
      <c r="AM10" s="42"/>
      <c r="AN10" s="42"/>
      <c r="AO10" s="42"/>
      <c r="AP10" s="42"/>
      <c r="AQ10" s="42"/>
      <c r="AR10" s="42"/>
      <c r="AS10" s="42"/>
      <c r="AT10" s="42"/>
      <c r="AU10" s="173"/>
      <c r="AV10" s="165"/>
      <c r="AW10" s="165"/>
      <c r="AX10" s="203"/>
      <c r="AY10" s="206"/>
      <c r="AZ10" s="21" t="s">
        <v>80</v>
      </c>
      <c r="BA10" s="80" t="s">
        <v>31</v>
      </c>
      <c r="BB10" s="41" t="s">
        <v>0</v>
      </c>
      <c r="BC10" s="42" t="s">
        <v>1</v>
      </c>
      <c r="BD10" s="42" t="s">
        <v>198</v>
      </c>
      <c r="BE10" s="42" t="s">
        <v>200</v>
      </c>
      <c r="BF10" s="42" t="s">
        <v>7</v>
      </c>
      <c r="BG10" s="42" t="s">
        <v>204</v>
      </c>
      <c r="BH10" s="179"/>
      <c r="BI10" s="42" t="s">
        <v>20</v>
      </c>
      <c r="BJ10" s="42" t="s">
        <v>167</v>
      </c>
      <c r="BK10" s="42" t="s">
        <v>168</v>
      </c>
      <c r="BL10" s="42" t="s">
        <v>169</v>
      </c>
      <c r="BM10" s="42" t="s">
        <v>170</v>
      </c>
      <c r="BN10" s="42" t="s">
        <v>171</v>
      </c>
      <c r="BO10" s="42" t="s">
        <v>172</v>
      </c>
      <c r="BP10" s="42" t="s">
        <v>173</v>
      </c>
      <c r="BQ10" s="42" t="s">
        <v>174</v>
      </c>
      <c r="BR10" s="42" t="s">
        <v>175</v>
      </c>
      <c r="BS10" s="42" t="s">
        <v>176</v>
      </c>
      <c r="BT10" s="42" t="s">
        <v>44</v>
      </c>
      <c r="BU10" s="42" t="s">
        <v>45</v>
      </c>
      <c r="BV10" s="42" t="s">
        <v>46</v>
      </c>
      <c r="BW10" s="42" t="s">
        <v>47</v>
      </c>
      <c r="BX10" s="42" t="s">
        <v>48</v>
      </c>
      <c r="BY10" s="42" t="s">
        <v>49</v>
      </c>
      <c r="BZ10" s="42" t="s">
        <v>60</v>
      </c>
      <c r="CA10" s="42" t="s">
        <v>61</v>
      </c>
      <c r="CB10" s="42" t="s">
        <v>62</v>
      </c>
      <c r="CC10" s="42" t="s">
        <v>3</v>
      </c>
      <c r="CD10" s="42" t="s">
        <v>92</v>
      </c>
      <c r="CE10" s="42" t="s">
        <v>9</v>
      </c>
      <c r="CF10" s="173"/>
      <c r="CG10" s="165"/>
      <c r="CH10" s="165"/>
      <c r="CI10" s="165"/>
      <c r="CJ10" s="169"/>
      <c r="CK10" s="21" t="s">
        <v>80</v>
      </c>
      <c r="CL10" s="66" t="s">
        <v>59</v>
      </c>
      <c r="CM10" s="98" t="s">
        <v>164</v>
      </c>
      <c r="CN10" s="98" t="s">
        <v>165</v>
      </c>
      <c r="CO10" s="98" t="s">
        <v>166</v>
      </c>
      <c r="CP10" s="98" t="s">
        <v>18</v>
      </c>
      <c r="CQ10" s="98" t="s">
        <v>100</v>
      </c>
      <c r="CR10" s="98" t="s">
        <v>15</v>
      </c>
      <c r="CS10" s="98" t="s">
        <v>16</v>
      </c>
      <c r="CT10" s="42" t="s">
        <v>17</v>
      </c>
      <c r="CU10" s="42" t="s">
        <v>93</v>
      </c>
      <c r="CV10" s="42" t="s">
        <v>94</v>
      </c>
      <c r="CW10" s="42" t="s">
        <v>95</v>
      </c>
      <c r="CX10" s="42"/>
      <c r="CY10" s="179"/>
      <c r="CZ10" s="42" t="s">
        <v>2</v>
      </c>
      <c r="DA10" s="42" t="s">
        <v>58</v>
      </c>
      <c r="DB10" s="42" t="s">
        <v>157</v>
      </c>
      <c r="DC10" s="42" t="s">
        <v>158</v>
      </c>
      <c r="DD10" s="42" t="s">
        <v>160</v>
      </c>
      <c r="DE10" s="42" t="s">
        <v>161</v>
      </c>
      <c r="DF10" s="42" t="s">
        <v>162</v>
      </c>
      <c r="DG10" s="42" t="s">
        <v>163</v>
      </c>
      <c r="DH10" s="42" t="s">
        <v>10</v>
      </c>
      <c r="DI10" s="42" t="s">
        <v>11</v>
      </c>
      <c r="DJ10" s="42" t="s">
        <v>12</v>
      </c>
      <c r="DK10" s="42" t="s">
        <v>13</v>
      </c>
      <c r="DL10" s="42" t="s">
        <v>14</v>
      </c>
      <c r="DM10" s="42" t="s">
        <v>96</v>
      </c>
      <c r="DN10" s="42" t="s">
        <v>55</v>
      </c>
      <c r="DO10" s="42" t="s">
        <v>56</v>
      </c>
      <c r="DP10" s="42" t="s">
        <v>57</v>
      </c>
      <c r="DQ10" s="42"/>
      <c r="DR10" s="42"/>
      <c r="DS10" s="42"/>
      <c r="DT10" s="42"/>
      <c r="DU10" s="173"/>
      <c r="DV10" s="165"/>
      <c r="DW10" s="165"/>
      <c r="DX10" s="165"/>
      <c r="DY10" s="163"/>
      <c r="DZ10" s="15" t="s">
        <v>80</v>
      </c>
    </row>
    <row r="11" spans="1:130" s="5" customFormat="1" ht="13" customHeight="1">
      <c r="A11" s="6"/>
      <c r="B11" s="102" t="s">
        <v>66</v>
      </c>
      <c r="C11" s="71">
        <f>(R11*L4/100)+(AU11*O4/100)+(AV11*H4/100)+(AW11*G4/100)+(AX11*I4/100)+(AY11*J4/100)</f>
        <v>3.7035999999999998</v>
      </c>
      <c r="D11" s="92">
        <v>4</v>
      </c>
      <c r="E11" s="53">
        <f>(BH11*L5/100)+(CF11*O5/100)+(CG11*H5/100)+(CH11*G5/100)+(CI11*I5/100)+(CJ11*J5/100)</f>
        <v>0</v>
      </c>
      <c r="F11" s="92"/>
      <c r="G11" s="53">
        <f>(CY11*L6/100)+(DU11*O6/100)+(DV11*H6/100)+(DW11*G6/100)+(DX11*I6/100)+(DY11*J6/100)</f>
        <v>0</v>
      </c>
      <c r="H11" s="53">
        <f>SUM(C11+E11+G11)/3</f>
        <v>1.2345333333333333</v>
      </c>
      <c r="I11" s="10"/>
      <c r="J11" s="10"/>
      <c r="K11" s="59">
        <v>5.22</v>
      </c>
      <c r="L11" s="37">
        <v>4.2</v>
      </c>
      <c r="M11" s="37">
        <v>3.02</v>
      </c>
      <c r="N11" s="97">
        <v>4.03</v>
      </c>
      <c r="O11" s="37">
        <v>3.73</v>
      </c>
      <c r="P11" s="37">
        <v>1.9</v>
      </c>
      <c r="Q11" s="37">
        <v>5.43</v>
      </c>
      <c r="R11" s="81">
        <f>SUM(K11:Q11)/M4</f>
        <v>3.9328571428571424</v>
      </c>
      <c r="S11" s="38">
        <v>10</v>
      </c>
      <c r="T11" s="38">
        <v>10</v>
      </c>
      <c r="U11" s="38">
        <v>10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10</v>
      </c>
      <c r="AI11" s="38">
        <v>0</v>
      </c>
      <c r="AJ11" s="38">
        <v>0</v>
      </c>
      <c r="AK11" s="38">
        <v>0</v>
      </c>
      <c r="AL11" s="38">
        <v>10</v>
      </c>
      <c r="AM11" s="38"/>
      <c r="AN11" s="38"/>
      <c r="AO11" s="38"/>
      <c r="AP11" s="38"/>
      <c r="AQ11" s="38"/>
      <c r="AR11" s="38"/>
      <c r="AS11" s="38"/>
      <c r="AT11" s="38"/>
      <c r="AU11" s="54">
        <f>SUM(S11:AT11)/Q4</f>
        <v>2.5</v>
      </c>
      <c r="AV11" s="38"/>
      <c r="AW11" s="38">
        <f>AU11</f>
        <v>2.5</v>
      </c>
      <c r="AX11" s="38">
        <f>(R11*0.8)+(AU11*0.2)</f>
        <v>3.6462857142857139</v>
      </c>
      <c r="AY11" s="38"/>
      <c r="AZ11" s="61" t="str">
        <f>B11</f>
        <v>Alcón Flores, Estela Rocío</v>
      </c>
      <c r="BA11" s="104"/>
      <c r="BB11" s="97"/>
      <c r="BC11" s="97"/>
      <c r="BD11" s="97"/>
      <c r="BE11" s="97"/>
      <c r="BF11" s="97"/>
      <c r="BG11" s="97"/>
      <c r="BH11" s="81">
        <f>SUM(BA11:BG11)/M5</f>
        <v>0</v>
      </c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54">
        <f>SUM(BI11:CE11)/Q5</f>
        <v>0</v>
      </c>
      <c r="CG11" s="38"/>
      <c r="CH11" s="38">
        <f>CF11</f>
        <v>0</v>
      </c>
      <c r="CI11" s="38"/>
      <c r="CJ11" s="83"/>
      <c r="CK11" s="61" t="str">
        <f>B11</f>
        <v>Alcón Flores, Estela Rocío</v>
      </c>
      <c r="CL11" s="105"/>
      <c r="CM11" s="106"/>
      <c r="CN11" s="106"/>
      <c r="CO11" s="106"/>
      <c r="CP11" s="106"/>
      <c r="CQ11" s="106"/>
      <c r="CR11" s="106"/>
      <c r="CS11" s="106"/>
      <c r="CT11" s="97"/>
      <c r="CU11" s="97"/>
      <c r="CV11" s="97"/>
      <c r="CW11" s="97"/>
      <c r="CX11" s="97"/>
      <c r="CY11" s="81">
        <f>SUM(CL11:CX11)/M6</f>
        <v>0</v>
      </c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54">
        <f>SUM(CZ11:DT11)/Q6</f>
        <v>0</v>
      </c>
      <c r="DV11" s="38"/>
      <c r="DW11" s="38">
        <f>DU11</f>
        <v>0</v>
      </c>
      <c r="DX11" s="38"/>
      <c r="DY11" s="68"/>
      <c r="DZ11" s="57" t="str">
        <f>B11</f>
        <v>Alcón Flores, Estela Rocío</v>
      </c>
    </row>
    <row r="12" spans="1:130" s="5" customFormat="1" ht="13" customHeight="1">
      <c r="A12" s="6"/>
      <c r="B12" s="102" t="s">
        <v>67</v>
      </c>
      <c r="C12" s="72">
        <f>(R12*L4/100)+(AU12*O4/100)+(AV12*H4/100)+(AW12*G4/100)+(AX12*I4/100)+(AY12*J4/100)</f>
        <v>5.01</v>
      </c>
      <c r="D12" s="92">
        <v>4</v>
      </c>
      <c r="E12" s="84">
        <f>(BH12*L5/100)+(CF12*O5/100)+(CG12*H5/100)+(CH12*G5/100)+(CI12*I5/100)+(CJ12*J5/100)</f>
        <v>0</v>
      </c>
      <c r="F12" s="92"/>
      <c r="G12" s="84">
        <f>(CY12*L6/100)+(DU12*O6/100)+(DV12*H6/100)+(DW12*G6/100)+(DX12*I6/100)+(DY12*J6/100)</f>
        <v>0</v>
      </c>
      <c r="H12" s="53">
        <f t="shared" ref="H12:H40" si="0">SUM(C12+E12+G12)/3</f>
        <v>1.67</v>
      </c>
      <c r="I12" s="85"/>
      <c r="J12" s="11"/>
      <c r="K12" s="60">
        <v>6.5</v>
      </c>
      <c r="L12" s="39">
        <v>5.91</v>
      </c>
      <c r="M12" s="39">
        <v>3.44</v>
      </c>
      <c r="N12" s="95">
        <v>9.68</v>
      </c>
      <c r="O12" s="95">
        <v>7.07</v>
      </c>
      <c r="P12" s="39">
        <v>0.89</v>
      </c>
      <c r="Q12" s="39">
        <v>4.26</v>
      </c>
      <c r="R12" s="81">
        <f>SUM(K12:Q12)/M4</f>
        <v>5.3928571428571432</v>
      </c>
      <c r="S12" s="40">
        <v>0</v>
      </c>
      <c r="T12" s="40">
        <v>0</v>
      </c>
      <c r="U12" s="40">
        <v>10</v>
      </c>
      <c r="V12" s="40">
        <v>10</v>
      </c>
      <c r="W12" s="40">
        <v>10</v>
      </c>
      <c r="X12" s="40">
        <v>0</v>
      </c>
      <c r="Y12" s="40">
        <v>0</v>
      </c>
      <c r="Z12" s="40">
        <v>10</v>
      </c>
      <c r="AA12" s="40">
        <v>0</v>
      </c>
      <c r="AB12" s="40">
        <v>0</v>
      </c>
      <c r="AC12" s="40">
        <v>0</v>
      </c>
      <c r="AD12" s="40">
        <v>0</v>
      </c>
      <c r="AE12" s="40">
        <v>10</v>
      </c>
      <c r="AF12" s="40">
        <v>0</v>
      </c>
      <c r="AG12" s="40">
        <v>0</v>
      </c>
      <c r="AH12" s="40">
        <v>0</v>
      </c>
      <c r="AI12" s="40">
        <v>0</v>
      </c>
      <c r="AJ12" s="40">
        <v>10</v>
      </c>
      <c r="AK12" s="40">
        <v>0</v>
      </c>
      <c r="AL12" s="40">
        <v>0</v>
      </c>
      <c r="AM12" s="40"/>
      <c r="AN12" s="40"/>
      <c r="AO12" s="40"/>
      <c r="AP12" s="40"/>
      <c r="AQ12" s="40"/>
      <c r="AR12" s="40"/>
      <c r="AS12" s="40"/>
      <c r="AT12" s="40"/>
      <c r="AU12" s="54">
        <f>SUM(S12:AT12)/Q4</f>
        <v>3</v>
      </c>
      <c r="AV12" s="40"/>
      <c r="AW12" s="38">
        <f t="shared" ref="AW12:AW37" si="1">AU12</f>
        <v>3</v>
      </c>
      <c r="AX12" s="38">
        <f t="shared" ref="AX12:AX37" si="2">(R12*0.8)+(AU12*0.2)</f>
        <v>4.9142857142857146</v>
      </c>
      <c r="AY12" s="38"/>
      <c r="AZ12" s="86" t="str">
        <f t="shared" ref="AZ12:AZ40" si="3">B12</f>
        <v>Anaya Girela, Adrián</v>
      </c>
      <c r="BA12" s="104"/>
      <c r="BB12" s="97"/>
      <c r="BC12" s="97"/>
      <c r="BD12" s="97"/>
      <c r="BE12" s="97"/>
      <c r="BF12" s="97"/>
      <c r="BG12" s="97"/>
      <c r="BH12" s="81">
        <f>SUM(BA12:BG12)/M5</f>
        <v>0</v>
      </c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54">
        <f>SUM(BI12:CE12)/Q5</f>
        <v>0</v>
      </c>
      <c r="CG12" s="38"/>
      <c r="CH12" s="38">
        <f t="shared" ref="CH12:CH27" si="4">CF12</f>
        <v>0</v>
      </c>
      <c r="CI12" s="40"/>
      <c r="CJ12" s="88"/>
      <c r="CK12" s="86" t="str">
        <f t="shared" ref="CK12:CK40" si="5">B12</f>
        <v>Anaya Girela, Adrián</v>
      </c>
      <c r="CL12" s="105"/>
      <c r="CM12" s="106"/>
      <c r="CN12" s="106"/>
      <c r="CO12" s="106"/>
      <c r="CP12" s="106"/>
      <c r="CQ12" s="106"/>
      <c r="CR12" s="106"/>
      <c r="CS12" s="106"/>
      <c r="CT12" s="97"/>
      <c r="CU12" s="97"/>
      <c r="CV12" s="97"/>
      <c r="CW12" s="97"/>
      <c r="CX12" s="97"/>
      <c r="CY12" s="81">
        <f>SUM(CL12:CX12)/M6</f>
        <v>0</v>
      </c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54">
        <f>SUM(CZ12:DT12)/Q6</f>
        <v>0</v>
      </c>
      <c r="DV12" s="38"/>
      <c r="DW12" s="38">
        <f t="shared" ref="DW12:DW27" si="6">DU12</f>
        <v>0</v>
      </c>
      <c r="DX12" s="40"/>
      <c r="DY12" s="70"/>
      <c r="DZ12" s="57" t="str">
        <f t="shared" ref="DZ12:DZ40" si="7">B12</f>
        <v>Anaya Girela, Adrián</v>
      </c>
    </row>
    <row r="13" spans="1:130" s="5" customFormat="1" ht="13" customHeight="1">
      <c r="A13" s="6"/>
      <c r="B13" s="102" t="s">
        <v>68</v>
      </c>
      <c r="C13" s="71">
        <f>(R13*L4/100)+(AU13*O4/100)+(AV13*H4/100)+(AW13*G4/100)+(AX13*I4/100)+(AY13*J4/100)</f>
        <v>2.1707999999999998</v>
      </c>
      <c r="D13" s="92">
        <v>2</v>
      </c>
      <c r="E13" s="53">
        <f>(BH13*L5/100)+(CF13*O5/100)+(CG13*H5/100)+(CH13*G5/100)+(CI13*I5/100)+(CJ13*J5/100)</f>
        <v>0</v>
      </c>
      <c r="F13" s="92"/>
      <c r="G13" s="53">
        <f>(CY13*L6/100)+(DU13*O6/100)+(DV13*H6/100)+(DW13*G6/100)+(DX13*I6/100)+(DY13*J6/100)</f>
        <v>0</v>
      </c>
      <c r="H13" s="53">
        <f t="shared" si="0"/>
        <v>0.72359999999999991</v>
      </c>
      <c r="I13" s="10"/>
      <c r="J13" s="10"/>
      <c r="K13" s="59">
        <v>4.0999999999999996</v>
      </c>
      <c r="L13" s="37">
        <v>1.36</v>
      </c>
      <c r="M13" s="37">
        <v>2.92</v>
      </c>
      <c r="N13" s="37">
        <v>3</v>
      </c>
      <c r="O13" s="37">
        <v>3.6</v>
      </c>
      <c r="P13" s="37">
        <v>0.13</v>
      </c>
      <c r="Q13" s="37">
        <v>2.98</v>
      </c>
      <c r="R13" s="81">
        <f>SUM(K13:Q13)/M4</f>
        <v>2.5842857142857141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0</v>
      </c>
      <c r="AH13" s="38">
        <v>0</v>
      </c>
      <c r="AI13" s="38">
        <v>0</v>
      </c>
      <c r="AJ13" s="38">
        <v>0</v>
      </c>
      <c r="AK13" s="38">
        <v>0</v>
      </c>
      <c r="AL13" s="38">
        <v>0</v>
      </c>
      <c r="AM13" s="38"/>
      <c r="AN13" s="38"/>
      <c r="AO13" s="38"/>
      <c r="AP13" s="38"/>
      <c r="AQ13" s="38"/>
      <c r="AR13" s="38"/>
      <c r="AS13" s="38"/>
      <c r="AT13" s="38"/>
      <c r="AU13" s="54">
        <f>SUM(S13:AT13)/Q4</f>
        <v>0</v>
      </c>
      <c r="AV13" s="38"/>
      <c r="AW13" s="38">
        <f t="shared" si="1"/>
        <v>0</v>
      </c>
      <c r="AX13" s="38">
        <f t="shared" si="2"/>
        <v>2.0674285714285712</v>
      </c>
      <c r="AY13" s="38"/>
      <c r="AZ13" s="61" t="str">
        <f t="shared" si="3"/>
        <v>Ancela Conde, Nerea</v>
      </c>
      <c r="BA13" s="104"/>
      <c r="BB13" s="97"/>
      <c r="BC13" s="97"/>
      <c r="BD13" s="97"/>
      <c r="BE13" s="97"/>
      <c r="BF13" s="97"/>
      <c r="BG13" s="97"/>
      <c r="BH13" s="81">
        <f>SUM(BA13:BG13)/M5</f>
        <v>0</v>
      </c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54">
        <f>SUM(BI13:CE13)/Q5</f>
        <v>0</v>
      </c>
      <c r="CG13" s="38"/>
      <c r="CH13" s="38">
        <f t="shared" si="4"/>
        <v>0</v>
      </c>
      <c r="CI13" s="38"/>
      <c r="CJ13" s="83"/>
      <c r="CK13" s="61" t="str">
        <f t="shared" si="5"/>
        <v>Ancela Conde, Nerea</v>
      </c>
      <c r="CL13" s="105"/>
      <c r="CM13" s="106"/>
      <c r="CN13" s="106"/>
      <c r="CO13" s="106"/>
      <c r="CP13" s="106"/>
      <c r="CQ13" s="106"/>
      <c r="CR13" s="106"/>
      <c r="CS13" s="106"/>
      <c r="CT13" s="97"/>
      <c r="CU13" s="97"/>
      <c r="CV13" s="97"/>
      <c r="CW13" s="97"/>
      <c r="CX13" s="97"/>
      <c r="CY13" s="81">
        <f>SUM(CL13:CX13)/M6</f>
        <v>0</v>
      </c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54">
        <f>SUM(CZ13:DT13)/Q6</f>
        <v>0</v>
      </c>
      <c r="DV13" s="38"/>
      <c r="DW13" s="38">
        <f t="shared" si="6"/>
        <v>0</v>
      </c>
      <c r="DX13" s="38"/>
      <c r="DY13" s="68"/>
      <c r="DZ13" s="57" t="str">
        <f t="shared" si="7"/>
        <v>Ancela Conde, Nerea</v>
      </c>
    </row>
    <row r="14" spans="1:130" s="5" customFormat="1" ht="13" customHeight="1">
      <c r="A14" s="6"/>
      <c r="B14" s="102" t="s">
        <v>69</v>
      </c>
      <c r="C14" s="72">
        <f>(R14*L4/100)+(AU14*O4/100)+(AV14*H4/100)+(AW14*G4/100)+(AX14*I4/100)+(AY14*J4/100)</f>
        <v>5.0175999999999989</v>
      </c>
      <c r="D14" s="92">
        <v>4</v>
      </c>
      <c r="E14" s="84">
        <f>(BH14*L5/100)+(CF14*O5/100)+(CG14*H5/100)+(CH14*G5/100)+(CI14*I5/100)+(CJ14*J5/100)</f>
        <v>0</v>
      </c>
      <c r="F14" s="92"/>
      <c r="G14" s="84">
        <f>(CY14*L6/100)+(DU14*O6/100)+(DV14*H6/100)+(DW14*G6/100)+(DX14*I6/100)+(DY14*J6/100)</f>
        <v>0</v>
      </c>
      <c r="H14" s="53">
        <f t="shared" si="0"/>
        <v>1.672533333333333</v>
      </c>
      <c r="I14" s="85"/>
      <c r="J14" s="11"/>
      <c r="K14" s="60">
        <v>7.73</v>
      </c>
      <c r="L14" s="39">
        <v>5.57</v>
      </c>
      <c r="M14" s="39">
        <v>4.38</v>
      </c>
      <c r="N14" s="39">
        <v>7.22</v>
      </c>
      <c r="O14" s="95">
        <v>9.73</v>
      </c>
      <c r="P14" s="39">
        <v>0</v>
      </c>
      <c r="Q14" s="39">
        <v>5.85</v>
      </c>
      <c r="R14" s="81">
        <f>SUM(K14:Q14)/M4</f>
        <v>5.782857142857142</v>
      </c>
      <c r="S14" s="40">
        <v>10</v>
      </c>
      <c r="T14" s="40">
        <v>10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/>
      <c r="AN14" s="40"/>
      <c r="AO14" s="40"/>
      <c r="AP14" s="40"/>
      <c r="AQ14" s="40"/>
      <c r="AR14" s="40"/>
      <c r="AS14" s="40"/>
      <c r="AT14" s="40"/>
      <c r="AU14" s="54">
        <f>SUM(S14:AT14)/Q4</f>
        <v>1</v>
      </c>
      <c r="AV14" s="40"/>
      <c r="AW14" s="38">
        <f t="shared" si="1"/>
        <v>1</v>
      </c>
      <c r="AX14" s="38">
        <f t="shared" si="2"/>
        <v>4.8262857142857136</v>
      </c>
      <c r="AY14" s="38"/>
      <c r="AZ14" s="86" t="str">
        <f t="shared" si="3"/>
        <v>Barba Rodríguez, José Antonio</v>
      </c>
      <c r="BA14" s="104"/>
      <c r="BB14" s="97"/>
      <c r="BC14" s="97"/>
      <c r="BD14" s="97"/>
      <c r="BE14" s="97"/>
      <c r="BF14" s="97"/>
      <c r="BG14" s="97"/>
      <c r="BH14" s="81">
        <f>SUM(BA14:BG14)/M5</f>
        <v>0</v>
      </c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54">
        <f>SUM(BI14:CE14)/Q5</f>
        <v>0</v>
      </c>
      <c r="CG14" s="38"/>
      <c r="CH14" s="38">
        <f t="shared" si="4"/>
        <v>0</v>
      </c>
      <c r="CI14" s="40"/>
      <c r="CJ14" s="88"/>
      <c r="CK14" s="86" t="str">
        <f t="shared" si="5"/>
        <v>Barba Rodríguez, José Antonio</v>
      </c>
      <c r="CL14" s="105"/>
      <c r="CM14" s="106"/>
      <c r="CN14" s="106"/>
      <c r="CO14" s="106"/>
      <c r="CP14" s="106"/>
      <c r="CQ14" s="106"/>
      <c r="CR14" s="106"/>
      <c r="CS14" s="106"/>
      <c r="CT14" s="97"/>
      <c r="CU14" s="97"/>
      <c r="CV14" s="97"/>
      <c r="CW14" s="97"/>
      <c r="CX14" s="97"/>
      <c r="CY14" s="81">
        <f>SUM(CL14:CX14)/M6</f>
        <v>0</v>
      </c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54">
        <f>SUM(CZ14:DT14)/Q6</f>
        <v>0</v>
      </c>
      <c r="DV14" s="38"/>
      <c r="DW14" s="38">
        <f t="shared" si="6"/>
        <v>0</v>
      </c>
      <c r="DX14" s="40"/>
      <c r="DY14" s="70"/>
      <c r="DZ14" s="57" t="str">
        <f t="shared" si="7"/>
        <v>Barba Rodríguez, José Antonio</v>
      </c>
    </row>
    <row r="15" spans="1:130" s="5" customFormat="1" ht="13" customHeight="1">
      <c r="A15" s="6"/>
      <c r="B15" s="102" t="s">
        <v>70</v>
      </c>
      <c r="C15" s="71">
        <f>(R15*L4/100)+(AU15*O4/100)+(AV15*H4/100)+(AW15*G4/100)+(AX15*I4/100)+(AY15*J4/100)</f>
        <v>3.0915999999999997</v>
      </c>
      <c r="D15" s="92">
        <v>3</v>
      </c>
      <c r="E15" s="53">
        <f>(BH15*L5/100)+(CF15*O5/100)+(CG15*H5/100)+(CH15*G5/100)+(CI15*I5/100)+(CJ15*J5/100)</f>
        <v>0</v>
      </c>
      <c r="F15" s="92"/>
      <c r="G15" s="53">
        <f>(CY15*L6/100)+(DU15*O6/100)+(DV15*H6/100)+(DW15*G6/100)+(DX15*I6/100)+(DY15*J6/100)</f>
        <v>0</v>
      </c>
      <c r="H15" s="53">
        <f t="shared" si="0"/>
        <v>1.0305333333333333</v>
      </c>
      <c r="I15" s="10"/>
      <c r="J15" s="10"/>
      <c r="K15" s="59">
        <v>5.9</v>
      </c>
      <c r="L15" s="37">
        <v>3.64</v>
      </c>
      <c r="M15" s="37">
        <v>3.02</v>
      </c>
      <c r="N15" s="37">
        <v>1.26</v>
      </c>
      <c r="O15" s="37">
        <v>5.47</v>
      </c>
      <c r="P15" s="37">
        <v>0.25</v>
      </c>
      <c r="Q15" s="37">
        <v>4.8899999999999997</v>
      </c>
      <c r="R15" s="81">
        <f>SUM(K15:Q15)/M4</f>
        <v>3.4899999999999998</v>
      </c>
      <c r="S15" s="38">
        <v>10</v>
      </c>
      <c r="T15" s="38">
        <v>10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38">
        <v>0</v>
      </c>
      <c r="AH15" s="38">
        <v>0</v>
      </c>
      <c r="AI15" s="38">
        <v>0</v>
      </c>
      <c r="AJ15" s="38">
        <v>0</v>
      </c>
      <c r="AK15" s="38">
        <v>0</v>
      </c>
      <c r="AL15" s="38">
        <v>0</v>
      </c>
      <c r="AM15" s="38"/>
      <c r="AN15" s="38"/>
      <c r="AO15" s="38"/>
      <c r="AP15" s="38"/>
      <c r="AQ15" s="38"/>
      <c r="AR15" s="38"/>
      <c r="AS15" s="38"/>
      <c r="AT15" s="38"/>
      <c r="AU15" s="54">
        <f>SUM(S15:AT15)/Q4</f>
        <v>1</v>
      </c>
      <c r="AV15" s="38"/>
      <c r="AW15" s="38">
        <f t="shared" si="1"/>
        <v>1</v>
      </c>
      <c r="AX15" s="38">
        <f t="shared" si="2"/>
        <v>2.992</v>
      </c>
      <c r="AY15" s="38"/>
      <c r="AZ15" s="61" t="str">
        <f t="shared" si="3"/>
        <v>Bazo García, José Luis</v>
      </c>
      <c r="BA15" s="104"/>
      <c r="BB15" s="97"/>
      <c r="BC15" s="97"/>
      <c r="BD15" s="97"/>
      <c r="BE15" s="97"/>
      <c r="BF15" s="97"/>
      <c r="BG15" s="97"/>
      <c r="BH15" s="81">
        <f>SUM(BA15:BG15)/M5</f>
        <v>0</v>
      </c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54">
        <f>SUM(BI15:CE15)/Q5</f>
        <v>0</v>
      </c>
      <c r="CG15" s="38"/>
      <c r="CH15" s="38">
        <f t="shared" si="4"/>
        <v>0</v>
      </c>
      <c r="CI15" s="38"/>
      <c r="CJ15" s="83"/>
      <c r="CK15" s="61" t="str">
        <f t="shared" si="5"/>
        <v>Bazo García, José Luis</v>
      </c>
      <c r="CL15" s="105"/>
      <c r="CM15" s="106"/>
      <c r="CN15" s="106"/>
      <c r="CO15" s="106"/>
      <c r="CP15" s="106"/>
      <c r="CQ15" s="106"/>
      <c r="CR15" s="106"/>
      <c r="CS15" s="106"/>
      <c r="CT15" s="97"/>
      <c r="CU15" s="97"/>
      <c r="CV15" s="97"/>
      <c r="CW15" s="97"/>
      <c r="CX15" s="97"/>
      <c r="CY15" s="81">
        <f>SUM(CL15:CX15)/M6</f>
        <v>0</v>
      </c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54">
        <f>SUM(CZ15:DT15)/Q6</f>
        <v>0</v>
      </c>
      <c r="DV15" s="38"/>
      <c r="DW15" s="38">
        <f t="shared" si="6"/>
        <v>0</v>
      </c>
      <c r="DX15" s="38"/>
      <c r="DY15" s="68"/>
      <c r="DZ15" s="57" t="str">
        <f t="shared" si="7"/>
        <v>Bazo García, José Luis</v>
      </c>
    </row>
    <row r="16" spans="1:130" s="5" customFormat="1" ht="13" customHeight="1">
      <c r="A16" s="6"/>
      <c r="B16" s="102" t="s">
        <v>71</v>
      </c>
      <c r="C16" s="72">
        <f>(R16*L4/100)+(AU16*O4/100)+(AV16*H4/100)+(AW16*G4/100)+(AX16*I4/100)+(AY16*J4/100)</f>
        <v>0</v>
      </c>
      <c r="D16" s="92">
        <v>1</v>
      </c>
      <c r="E16" s="84">
        <f>(BH16*L5/100)+(CF16*O5/100)+(CG16*H5/100)+(CH16*G5/100)+(CI16*I5/100)+(CJ16*J5/100)</f>
        <v>0</v>
      </c>
      <c r="F16" s="92"/>
      <c r="G16" s="84">
        <f>(CY16*L6/100)+(DU16*O6/100)+(DV16*H6/100)+(DW16*G6/100)+(DX16*I6/100)+(DY16*J6/100)</f>
        <v>0</v>
      </c>
      <c r="H16" s="53">
        <f t="shared" si="0"/>
        <v>0</v>
      </c>
      <c r="I16" s="85"/>
      <c r="J16" s="11"/>
      <c r="K16" s="60" t="s">
        <v>155</v>
      </c>
      <c r="L16" s="39" t="s">
        <v>155</v>
      </c>
      <c r="M16" s="39" t="s">
        <v>184</v>
      </c>
      <c r="N16" s="39" t="s">
        <v>189</v>
      </c>
      <c r="O16" s="39" t="s">
        <v>184</v>
      </c>
      <c r="P16" s="39" t="s">
        <v>184</v>
      </c>
      <c r="Q16" s="39"/>
      <c r="R16" s="81">
        <f>SUM(K16:Q16)/M4</f>
        <v>0</v>
      </c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54">
        <f>SUM(S16:AT16)/Q4</f>
        <v>0</v>
      </c>
      <c r="AV16" s="40"/>
      <c r="AW16" s="38">
        <f t="shared" si="1"/>
        <v>0</v>
      </c>
      <c r="AX16" s="38">
        <f t="shared" si="2"/>
        <v>0</v>
      </c>
      <c r="AY16" s="38"/>
      <c r="AZ16" s="86" t="str">
        <f t="shared" si="3"/>
        <v>Benítez García, Tania</v>
      </c>
      <c r="BA16" s="104"/>
      <c r="BB16" s="97"/>
      <c r="BC16" s="97"/>
      <c r="BD16" s="97"/>
      <c r="BE16" s="97"/>
      <c r="BF16" s="97"/>
      <c r="BG16" s="97"/>
      <c r="BH16" s="81">
        <f>SUM(BA16:BG16)/M5</f>
        <v>0</v>
      </c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54">
        <f>SUM(BI16:CE16)/Q5</f>
        <v>0</v>
      </c>
      <c r="CG16" s="38"/>
      <c r="CH16" s="38">
        <f t="shared" si="4"/>
        <v>0</v>
      </c>
      <c r="CI16" s="40"/>
      <c r="CJ16" s="88"/>
      <c r="CK16" s="86" t="str">
        <f t="shared" si="5"/>
        <v>Benítez García, Tania</v>
      </c>
      <c r="CL16" s="105"/>
      <c r="CM16" s="106"/>
      <c r="CN16" s="106"/>
      <c r="CO16" s="106"/>
      <c r="CP16" s="106"/>
      <c r="CQ16" s="106"/>
      <c r="CR16" s="106"/>
      <c r="CS16" s="106"/>
      <c r="CT16" s="97"/>
      <c r="CU16" s="97"/>
      <c r="CV16" s="97"/>
      <c r="CW16" s="97"/>
      <c r="CX16" s="97"/>
      <c r="CY16" s="81">
        <f>SUM(CL16:CX16)/M6</f>
        <v>0</v>
      </c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54">
        <f>SUM(CZ16:DT16)/Q6</f>
        <v>0</v>
      </c>
      <c r="DV16" s="38"/>
      <c r="DW16" s="38">
        <f t="shared" si="6"/>
        <v>0</v>
      </c>
      <c r="DX16" s="40"/>
      <c r="DY16" s="70"/>
      <c r="DZ16" s="57" t="str">
        <f t="shared" si="7"/>
        <v>Benítez García, Tania</v>
      </c>
    </row>
    <row r="17" spans="1:130" s="5" customFormat="1" ht="13" customHeight="1">
      <c r="A17" s="6"/>
      <c r="B17" s="102" t="s">
        <v>72</v>
      </c>
      <c r="C17" s="71">
        <f>(R17*L4/100)+(AU17*O4/100)+(AV17*H4/100)+(AW17*G4/100)+(AX17*I4/100)+(AY17*J4/100)</f>
        <v>7.3808000000000016</v>
      </c>
      <c r="D17" s="92">
        <v>7</v>
      </c>
      <c r="E17" s="53">
        <f>(BH17*L5/100)+(CF17*O5/100)+(CG17*H5/100)+(CH17*G5/100)+(CI17*I5/100)+(CJ17*J5/100)</f>
        <v>0</v>
      </c>
      <c r="F17" s="92"/>
      <c r="G17" s="53">
        <f>(CY17*L6/100)+(DU17*O6/100)+(DV17*H6/100)+(DW17*G6/100)+(DX17*I6/100)+(DY17*J6/100)</f>
        <v>0</v>
      </c>
      <c r="H17" s="53">
        <f t="shared" si="0"/>
        <v>2.460266666666667</v>
      </c>
      <c r="I17" s="10"/>
      <c r="J17" s="10"/>
      <c r="K17" s="59">
        <v>5.93</v>
      </c>
      <c r="L17" s="95">
        <v>8.75</v>
      </c>
      <c r="M17" s="37">
        <v>5.94</v>
      </c>
      <c r="N17" s="95">
        <v>9.23</v>
      </c>
      <c r="O17" s="95">
        <v>6.93</v>
      </c>
      <c r="P17" s="95">
        <v>9.24</v>
      </c>
      <c r="Q17" s="37">
        <v>7.02</v>
      </c>
      <c r="R17" s="81">
        <f>SUM(K17:Q17)/M4</f>
        <v>7.5771428571428583</v>
      </c>
      <c r="S17" s="38">
        <v>10</v>
      </c>
      <c r="T17" s="38">
        <v>10</v>
      </c>
      <c r="U17" s="38">
        <v>10</v>
      </c>
      <c r="V17" s="38">
        <v>0</v>
      </c>
      <c r="W17" s="38">
        <v>0</v>
      </c>
      <c r="X17" s="38">
        <v>0</v>
      </c>
      <c r="Y17" s="38">
        <v>10</v>
      </c>
      <c r="Z17" s="38">
        <v>10</v>
      </c>
      <c r="AA17" s="38">
        <v>9</v>
      </c>
      <c r="AB17" s="38">
        <v>9</v>
      </c>
      <c r="AC17" s="38">
        <v>0</v>
      </c>
      <c r="AD17" s="38">
        <v>0</v>
      </c>
      <c r="AE17" s="38">
        <v>10</v>
      </c>
      <c r="AF17" s="38">
        <v>10</v>
      </c>
      <c r="AG17" s="38">
        <v>0</v>
      </c>
      <c r="AH17" s="38">
        <v>10</v>
      </c>
      <c r="AI17" s="38">
        <v>10</v>
      </c>
      <c r="AJ17" s="38">
        <v>0</v>
      </c>
      <c r="AK17" s="38">
        <v>9</v>
      </c>
      <c r="AL17" s="38">
        <v>10</v>
      </c>
      <c r="AM17" s="38"/>
      <c r="AN17" s="38"/>
      <c r="AO17" s="38"/>
      <c r="AP17" s="38"/>
      <c r="AQ17" s="38"/>
      <c r="AR17" s="38"/>
      <c r="AS17" s="38"/>
      <c r="AT17" s="38"/>
      <c r="AU17" s="54">
        <f>SUM(S17:AT17)/Q4</f>
        <v>6.35</v>
      </c>
      <c r="AV17" s="38"/>
      <c r="AW17" s="38">
        <f t="shared" si="1"/>
        <v>6.35</v>
      </c>
      <c r="AX17" s="38">
        <f t="shared" si="2"/>
        <v>7.3317142857142876</v>
      </c>
      <c r="AY17" s="38"/>
      <c r="AZ17" s="61" t="str">
        <f t="shared" si="3"/>
        <v>Bernal Posadas, Eva</v>
      </c>
      <c r="BA17" s="104"/>
      <c r="BB17" s="97"/>
      <c r="BC17" s="97"/>
      <c r="BD17" s="97"/>
      <c r="BE17" s="97"/>
      <c r="BF17" s="97"/>
      <c r="BG17" s="97"/>
      <c r="BH17" s="81">
        <f>SUM(BA17:BG17)/M5</f>
        <v>0</v>
      </c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54">
        <f>SUM(BI17:CE17)/Q5</f>
        <v>0</v>
      </c>
      <c r="CG17" s="38"/>
      <c r="CH17" s="38">
        <f t="shared" si="4"/>
        <v>0</v>
      </c>
      <c r="CI17" s="38"/>
      <c r="CJ17" s="83"/>
      <c r="CK17" s="61" t="str">
        <f t="shared" si="5"/>
        <v>Bernal Posadas, Eva</v>
      </c>
      <c r="CL17" s="105"/>
      <c r="CM17" s="106"/>
      <c r="CN17" s="106"/>
      <c r="CO17" s="106"/>
      <c r="CP17" s="106"/>
      <c r="CQ17" s="106"/>
      <c r="CR17" s="106"/>
      <c r="CS17" s="106"/>
      <c r="CT17" s="97"/>
      <c r="CU17" s="97"/>
      <c r="CV17" s="97"/>
      <c r="CW17" s="97"/>
      <c r="CX17" s="97"/>
      <c r="CY17" s="81">
        <f>SUM(CL17:CX17)/M6</f>
        <v>0</v>
      </c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54">
        <f>SUM(CZ17:DT17)/Q6</f>
        <v>0</v>
      </c>
      <c r="DV17" s="38"/>
      <c r="DW17" s="38">
        <f t="shared" si="6"/>
        <v>0</v>
      </c>
      <c r="DX17" s="38"/>
      <c r="DY17" s="68"/>
      <c r="DZ17" s="57" t="str">
        <f t="shared" si="7"/>
        <v>Bernal Posadas, Eva</v>
      </c>
    </row>
    <row r="18" spans="1:130" s="5" customFormat="1" ht="13" customHeight="1">
      <c r="A18" s="6"/>
      <c r="B18" s="102" t="s">
        <v>73</v>
      </c>
      <c r="C18" s="72">
        <f>(R18*L4/100)+(AU18*O4/100)+(AV18*H4/100)+(AW18*G4/100)+(AX18*I4/100)+(AY18*J4/100)</f>
        <v>7.0664000000000007</v>
      </c>
      <c r="D18" s="92">
        <v>7</v>
      </c>
      <c r="E18" s="84">
        <f>(BH18*L5/100)+(CF18*O5/100)+(CG18*H5/100)+(CH18*G5/100)+(CI18*I5/100)+(CJ18*J5/100)</f>
        <v>0</v>
      </c>
      <c r="F18" s="92"/>
      <c r="G18" s="84">
        <f>(CY18*L6/100)+(DU18*O6/100)+(DV18*H6/100)+(DW18*G6/100)+(DX18*I6/100)+(DY18*J6/100)</f>
        <v>0</v>
      </c>
      <c r="H18" s="53">
        <f t="shared" si="0"/>
        <v>2.355466666666667</v>
      </c>
      <c r="I18" s="85"/>
      <c r="J18" s="11"/>
      <c r="K18" s="60">
        <v>4.2300000000000004</v>
      </c>
      <c r="L18" s="95">
        <v>8.86</v>
      </c>
      <c r="M18" s="39">
        <v>8.33</v>
      </c>
      <c r="N18" s="95">
        <v>8.57</v>
      </c>
      <c r="O18" s="95">
        <v>7.6</v>
      </c>
      <c r="P18" s="95">
        <v>7.09</v>
      </c>
      <c r="Q18" s="97">
        <v>5.74</v>
      </c>
      <c r="R18" s="81">
        <f>SUM(K18:Q18)/M4</f>
        <v>7.2028571428571437</v>
      </c>
      <c r="S18" s="40">
        <v>10</v>
      </c>
      <c r="T18" s="40">
        <v>10</v>
      </c>
      <c r="U18" s="40">
        <v>10</v>
      </c>
      <c r="V18" s="40">
        <v>10</v>
      </c>
      <c r="W18" s="40">
        <v>10</v>
      </c>
      <c r="X18" s="40">
        <v>0</v>
      </c>
      <c r="Y18" s="40">
        <v>0</v>
      </c>
      <c r="Z18" s="40">
        <v>10</v>
      </c>
      <c r="AA18" s="40">
        <v>0</v>
      </c>
      <c r="AB18" s="40">
        <v>9</v>
      </c>
      <c r="AC18" s="40">
        <v>0</v>
      </c>
      <c r="AD18" s="40">
        <v>10</v>
      </c>
      <c r="AE18" s="40">
        <v>10</v>
      </c>
      <c r="AF18" s="40">
        <v>10</v>
      </c>
      <c r="AG18" s="40">
        <v>0</v>
      </c>
      <c r="AH18" s="40">
        <v>10</v>
      </c>
      <c r="AI18" s="40">
        <v>10</v>
      </c>
      <c r="AJ18" s="40">
        <v>0</v>
      </c>
      <c r="AK18" s="40">
        <v>8</v>
      </c>
      <c r="AL18" s="40">
        <v>0</v>
      </c>
      <c r="AM18" s="40"/>
      <c r="AN18" s="40"/>
      <c r="AO18" s="40"/>
      <c r="AP18" s="40"/>
      <c r="AQ18" s="40"/>
      <c r="AR18" s="40"/>
      <c r="AS18" s="40"/>
      <c r="AT18" s="40"/>
      <c r="AU18" s="54">
        <f>SUM(S18:AT18)/Q4</f>
        <v>6.35</v>
      </c>
      <c r="AV18" s="40"/>
      <c r="AW18" s="38">
        <f t="shared" si="1"/>
        <v>6.35</v>
      </c>
      <c r="AX18" s="38">
        <f t="shared" si="2"/>
        <v>7.0322857142857149</v>
      </c>
      <c r="AY18" s="38"/>
      <c r="AZ18" s="86" t="str">
        <f t="shared" si="3"/>
        <v>Bernal Posadas, María</v>
      </c>
      <c r="BA18" s="104"/>
      <c r="BB18" s="97"/>
      <c r="BC18" s="97"/>
      <c r="BD18" s="97"/>
      <c r="BE18" s="97"/>
      <c r="BF18" s="97"/>
      <c r="BG18" s="97"/>
      <c r="BH18" s="81">
        <f>SUM(BA18:BG18)/M5</f>
        <v>0</v>
      </c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54">
        <f>SUM(BI18:CE18)/Q5</f>
        <v>0</v>
      </c>
      <c r="CG18" s="38"/>
      <c r="CH18" s="38">
        <f t="shared" si="4"/>
        <v>0</v>
      </c>
      <c r="CI18" s="40"/>
      <c r="CJ18" s="88"/>
      <c r="CK18" s="86" t="str">
        <f t="shared" si="5"/>
        <v>Bernal Posadas, María</v>
      </c>
      <c r="CL18" s="105"/>
      <c r="CM18" s="106"/>
      <c r="CN18" s="106"/>
      <c r="CO18" s="106"/>
      <c r="CP18" s="106"/>
      <c r="CQ18" s="106"/>
      <c r="CR18" s="106"/>
      <c r="CS18" s="106"/>
      <c r="CT18" s="97"/>
      <c r="CU18" s="97"/>
      <c r="CV18" s="97"/>
      <c r="CW18" s="97"/>
      <c r="CX18" s="97"/>
      <c r="CY18" s="81">
        <f>SUM(CL18:CX18)/M6</f>
        <v>0</v>
      </c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54">
        <f>SUM(CZ18:DT18)/Q6</f>
        <v>0</v>
      </c>
      <c r="DV18" s="38"/>
      <c r="DW18" s="38">
        <f t="shared" si="6"/>
        <v>0</v>
      </c>
      <c r="DX18" s="40"/>
      <c r="DY18" s="70"/>
      <c r="DZ18" s="57" t="str">
        <f t="shared" si="7"/>
        <v>Bernal Posadas, María</v>
      </c>
    </row>
    <row r="19" spans="1:130" s="5" customFormat="1" ht="13" customHeight="1">
      <c r="A19" s="6"/>
      <c r="B19" s="102" t="s">
        <v>74</v>
      </c>
      <c r="C19" s="71">
        <f>(R19*L4/100)+(AU19*O4/100)+(AV19*H4/100)+(AW19*G4/100)+(AX19*I4/100)+(AY19*J4/100)</f>
        <v>8.7248000000000001</v>
      </c>
      <c r="D19" s="92">
        <v>9</v>
      </c>
      <c r="E19" s="53">
        <f>(BH19*L5/100)+(CF19*O5/100)+(CG19*H5/100)+(CH19*G5/100)+(CI19*I5/100)+(CJ19*J5/100)</f>
        <v>0</v>
      </c>
      <c r="F19" s="92"/>
      <c r="G19" s="53">
        <f>(CY19*L6/100)+(DU19*O6/100)+(DV19*H6/100)+(DW19*G6/100)+(DX19*I6/100)+(DY19*J6/100)</f>
        <v>0</v>
      </c>
      <c r="H19" s="53">
        <f t="shared" si="0"/>
        <v>2.9082666666666666</v>
      </c>
      <c r="I19" s="10"/>
      <c r="J19" s="10"/>
      <c r="K19" s="59">
        <v>8.11</v>
      </c>
      <c r="L19" s="95">
        <v>9.66</v>
      </c>
      <c r="M19" s="37">
        <v>7.5</v>
      </c>
      <c r="N19" s="95">
        <v>9.31</v>
      </c>
      <c r="O19" s="95">
        <v>7.73</v>
      </c>
      <c r="P19" s="95">
        <v>8.61</v>
      </c>
      <c r="Q19" s="37">
        <v>8.7200000000000006</v>
      </c>
      <c r="R19" s="81">
        <f>SUM(K19:Q19)/M4</f>
        <v>8.52</v>
      </c>
      <c r="S19" s="40">
        <v>10</v>
      </c>
      <c r="T19" s="40">
        <v>10</v>
      </c>
      <c r="U19" s="40">
        <v>10</v>
      </c>
      <c r="V19" s="40">
        <v>10</v>
      </c>
      <c r="W19" s="40">
        <v>10</v>
      </c>
      <c r="X19" s="38">
        <v>10</v>
      </c>
      <c r="Y19" s="38">
        <v>10</v>
      </c>
      <c r="Z19" s="38">
        <v>10</v>
      </c>
      <c r="AA19" s="38">
        <v>9</v>
      </c>
      <c r="AB19" s="38">
        <v>9</v>
      </c>
      <c r="AC19" s="38">
        <v>9</v>
      </c>
      <c r="AD19" s="38">
        <v>10</v>
      </c>
      <c r="AE19" s="38">
        <v>10</v>
      </c>
      <c r="AF19" s="38">
        <v>10</v>
      </c>
      <c r="AG19" s="38">
        <v>10</v>
      </c>
      <c r="AH19" s="38">
        <v>10</v>
      </c>
      <c r="AI19" s="38">
        <v>10</v>
      </c>
      <c r="AJ19" s="38">
        <v>10</v>
      </c>
      <c r="AK19" s="38">
        <v>9</v>
      </c>
      <c r="AL19" s="38">
        <v>10</v>
      </c>
      <c r="AM19" s="38"/>
      <c r="AN19" s="38"/>
      <c r="AO19" s="38"/>
      <c r="AP19" s="38"/>
      <c r="AQ19" s="38"/>
      <c r="AR19" s="38"/>
      <c r="AS19" s="38"/>
      <c r="AT19" s="38"/>
      <c r="AU19" s="54">
        <f>SUM(S19:AT19)/Q4</f>
        <v>9.8000000000000007</v>
      </c>
      <c r="AV19" s="38"/>
      <c r="AW19" s="38">
        <f t="shared" si="1"/>
        <v>9.8000000000000007</v>
      </c>
      <c r="AX19" s="38">
        <f t="shared" si="2"/>
        <v>8.7759999999999998</v>
      </c>
      <c r="AY19" s="38"/>
      <c r="AZ19" s="61" t="str">
        <f t="shared" si="3"/>
        <v>Buzón Bernal, Miguel Ángel</v>
      </c>
      <c r="BA19" s="104"/>
      <c r="BB19" s="97"/>
      <c r="BC19" s="97"/>
      <c r="BD19" s="97"/>
      <c r="BE19" s="97"/>
      <c r="BF19" s="97"/>
      <c r="BG19" s="97"/>
      <c r="BH19" s="81">
        <f>SUM(BA19:BG19)/M5</f>
        <v>0</v>
      </c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54">
        <f>SUM(BI19:CE19)/Q5</f>
        <v>0</v>
      </c>
      <c r="CG19" s="38"/>
      <c r="CH19" s="38">
        <f t="shared" si="4"/>
        <v>0</v>
      </c>
      <c r="CI19" s="38"/>
      <c r="CJ19" s="83"/>
      <c r="CK19" s="61" t="str">
        <f t="shared" si="5"/>
        <v>Buzón Bernal, Miguel Ángel</v>
      </c>
      <c r="CL19" s="105"/>
      <c r="CM19" s="106"/>
      <c r="CN19" s="106"/>
      <c r="CO19" s="106"/>
      <c r="CP19" s="106"/>
      <c r="CQ19" s="106"/>
      <c r="CR19" s="106"/>
      <c r="CS19" s="106"/>
      <c r="CT19" s="97"/>
      <c r="CU19" s="97"/>
      <c r="CV19" s="97"/>
      <c r="CW19" s="97"/>
      <c r="CX19" s="97"/>
      <c r="CY19" s="81">
        <f>SUM(CL19:CX19)/M6</f>
        <v>0</v>
      </c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54">
        <f>SUM(CZ19:DT19)/Q6</f>
        <v>0</v>
      </c>
      <c r="DV19" s="38"/>
      <c r="DW19" s="38">
        <f t="shared" si="6"/>
        <v>0</v>
      </c>
      <c r="DX19" s="38"/>
      <c r="DY19" s="68"/>
      <c r="DZ19" s="57" t="str">
        <f t="shared" si="7"/>
        <v>Buzón Bernal, Miguel Ángel</v>
      </c>
    </row>
    <row r="20" spans="1:130" s="5" customFormat="1" ht="13" customHeight="1">
      <c r="A20" s="6"/>
      <c r="B20" s="102" t="s">
        <v>75</v>
      </c>
      <c r="C20" s="72">
        <f>(R20*L4/100)+(AU20*O4/100)+(AV20*H4/100)+(AW20*G4/100)+(AX20*I4/100)+(AY20*J4/100)</f>
        <v>4.6012000000000004</v>
      </c>
      <c r="D20" s="92">
        <v>4</v>
      </c>
      <c r="E20" s="84">
        <f>(BH20*L5/100)+(CF20*O5/100)+(CG20*H5/100)+(CH20*G5/100)+(CI20*I5/100)+(CJ20*J5/100)</f>
        <v>0</v>
      </c>
      <c r="F20" s="92"/>
      <c r="G20" s="84">
        <f>(CY20*L6/100)+(DU20*O6/100)+(DV20*H6/100)+(DW20*G6/100)+(DX20*I6/100)+(DY20*J6/100)</f>
        <v>0</v>
      </c>
      <c r="H20" s="53">
        <f t="shared" si="0"/>
        <v>1.5337333333333334</v>
      </c>
      <c r="I20" s="85"/>
      <c r="J20" s="11"/>
      <c r="K20" s="60">
        <v>7.78</v>
      </c>
      <c r="L20" s="39">
        <v>3.98</v>
      </c>
      <c r="M20" s="39">
        <v>6.04</v>
      </c>
      <c r="N20" s="39">
        <v>0</v>
      </c>
      <c r="O20" s="39">
        <v>2.8</v>
      </c>
      <c r="P20" s="39">
        <v>4.9400000000000004</v>
      </c>
      <c r="Q20" s="39">
        <v>4.47</v>
      </c>
      <c r="R20" s="81">
        <f>SUM(K20:Q20)/M4</f>
        <v>4.2871428571428574</v>
      </c>
      <c r="S20" s="38">
        <v>10</v>
      </c>
      <c r="T20" s="38">
        <v>10</v>
      </c>
      <c r="U20" s="38">
        <v>10</v>
      </c>
      <c r="V20" s="38">
        <v>10</v>
      </c>
      <c r="W20" s="38">
        <v>0</v>
      </c>
      <c r="X20" s="40">
        <v>10</v>
      </c>
      <c r="Y20" s="40">
        <v>10</v>
      </c>
      <c r="Z20" s="40">
        <v>10</v>
      </c>
      <c r="AA20" s="40">
        <v>9</v>
      </c>
      <c r="AB20" s="40">
        <v>9</v>
      </c>
      <c r="AC20" s="40">
        <v>9</v>
      </c>
      <c r="AD20" s="40">
        <v>0</v>
      </c>
      <c r="AE20" s="40">
        <v>10</v>
      </c>
      <c r="AF20" s="40">
        <v>10</v>
      </c>
      <c r="AG20" s="40">
        <v>0</v>
      </c>
      <c r="AH20" s="40">
        <v>0</v>
      </c>
      <c r="AI20" s="40">
        <v>0</v>
      </c>
      <c r="AJ20" s="40">
        <v>0</v>
      </c>
      <c r="AK20" s="40">
        <v>8</v>
      </c>
      <c r="AL20" s="40">
        <v>0</v>
      </c>
      <c r="AM20" s="40"/>
      <c r="AN20" s="40"/>
      <c r="AO20" s="40"/>
      <c r="AP20" s="40"/>
      <c r="AQ20" s="40"/>
      <c r="AR20" s="40"/>
      <c r="AS20" s="40"/>
      <c r="AT20" s="40"/>
      <c r="AU20" s="54">
        <f>SUM(S20:AT20)/Q4</f>
        <v>6.25</v>
      </c>
      <c r="AV20" s="40"/>
      <c r="AW20" s="38">
        <f t="shared" si="1"/>
        <v>6.25</v>
      </c>
      <c r="AX20" s="38">
        <f t="shared" si="2"/>
        <v>4.6797142857142866</v>
      </c>
      <c r="AY20" s="38"/>
      <c r="AZ20" s="86" t="str">
        <f t="shared" si="3"/>
        <v>Buzón García, Francisco Javier</v>
      </c>
      <c r="BA20" s="104"/>
      <c r="BB20" s="97"/>
      <c r="BC20" s="97"/>
      <c r="BD20" s="97"/>
      <c r="BE20" s="97"/>
      <c r="BF20" s="97"/>
      <c r="BG20" s="97"/>
      <c r="BH20" s="81">
        <f>SUM(BA20:BG20)/M5</f>
        <v>0</v>
      </c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54">
        <f>SUM(BI20:CE20)/Q5</f>
        <v>0</v>
      </c>
      <c r="CG20" s="38"/>
      <c r="CH20" s="38">
        <f t="shared" si="4"/>
        <v>0</v>
      </c>
      <c r="CI20" s="40"/>
      <c r="CJ20" s="88"/>
      <c r="CK20" s="86" t="str">
        <f t="shared" si="5"/>
        <v>Buzón García, Francisco Javier</v>
      </c>
      <c r="CL20" s="105"/>
      <c r="CM20" s="106"/>
      <c r="CN20" s="106"/>
      <c r="CO20" s="106"/>
      <c r="CP20" s="106"/>
      <c r="CQ20" s="106"/>
      <c r="CR20" s="106"/>
      <c r="CS20" s="106"/>
      <c r="CT20" s="97"/>
      <c r="CU20" s="97"/>
      <c r="CV20" s="97"/>
      <c r="CW20" s="97"/>
      <c r="CX20" s="97"/>
      <c r="CY20" s="81">
        <f>SUM(CL20:CX20)/M6</f>
        <v>0</v>
      </c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54">
        <f>SUM(CZ20:DT20)/Q6</f>
        <v>0</v>
      </c>
      <c r="DV20" s="38"/>
      <c r="DW20" s="38">
        <f t="shared" si="6"/>
        <v>0</v>
      </c>
      <c r="DX20" s="40"/>
      <c r="DY20" s="70"/>
      <c r="DZ20" s="57" t="str">
        <f t="shared" si="7"/>
        <v>Buzón García, Francisco Javier</v>
      </c>
    </row>
    <row r="21" spans="1:130" s="5" customFormat="1" ht="13" customHeight="1">
      <c r="A21" s="6"/>
      <c r="B21" s="102" t="s">
        <v>135</v>
      </c>
      <c r="C21" s="71">
        <f>(R21*L4/100)+(AU21*O4/100)+(AV21*H4/100)+(AW21*G4/100)+(AX21*I4/100)+(AY21*J4/100)</f>
        <v>6.0908000000000015</v>
      </c>
      <c r="D21" s="92">
        <v>6</v>
      </c>
      <c r="E21" s="53">
        <f>(BH21*L5/100)+(CF21*O5/100)+(CG21*H5/100)+(CH21*G5/100)+(CI21*I5/100)+(CJ21*J5/100)</f>
        <v>0</v>
      </c>
      <c r="F21" s="92"/>
      <c r="G21" s="53">
        <f>(CY21*L6/100)+(DU21*O6/100)+(DV21*H6/100)+(DW21*G6/100)+(DX21*I6/100)+(DY21*J6/100)</f>
        <v>0</v>
      </c>
      <c r="H21" s="53">
        <f t="shared" si="0"/>
        <v>2.0302666666666673</v>
      </c>
      <c r="I21" s="10"/>
      <c r="J21" s="10"/>
      <c r="K21" s="59">
        <v>5.4</v>
      </c>
      <c r="L21" s="95">
        <v>9.32</v>
      </c>
      <c r="M21" s="37">
        <v>3.13</v>
      </c>
      <c r="N21" s="95">
        <v>6.19</v>
      </c>
      <c r="O21" s="95">
        <v>1.07</v>
      </c>
      <c r="P21" s="95">
        <v>6.84</v>
      </c>
      <c r="Q21" s="37">
        <v>5.74</v>
      </c>
      <c r="R21" s="81">
        <f>SUM(K21:Q21)/M4</f>
        <v>5.3842857142857152</v>
      </c>
      <c r="S21" s="40">
        <v>10</v>
      </c>
      <c r="T21" s="40">
        <v>10</v>
      </c>
      <c r="U21" s="40">
        <v>10</v>
      </c>
      <c r="V21" s="40">
        <v>10</v>
      </c>
      <c r="W21" s="40">
        <v>10</v>
      </c>
      <c r="X21" s="38">
        <v>10</v>
      </c>
      <c r="Y21" s="38">
        <v>10</v>
      </c>
      <c r="Z21" s="38">
        <v>10</v>
      </c>
      <c r="AA21" s="38">
        <v>9</v>
      </c>
      <c r="AB21" s="38">
        <v>9</v>
      </c>
      <c r="AC21" s="38">
        <v>9</v>
      </c>
      <c r="AD21" s="38">
        <v>10</v>
      </c>
      <c r="AE21" s="38">
        <v>10</v>
      </c>
      <c r="AF21" s="38">
        <v>10</v>
      </c>
      <c r="AG21" s="38">
        <v>10</v>
      </c>
      <c r="AH21" s="38">
        <v>10</v>
      </c>
      <c r="AI21" s="38">
        <v>10</v>
      </c>
      <c r="AJ21" s="38">
        <v>10</v>
      </c>
      <c r="AK21" s="38">
        <v>9</v>
      </c>
      <c r="AL21" s="38">
        <v>10</v>
      </c>
      <c r="AM21" s="38"/>
      <c r="AN21" s="38"/>
      <c r="AO21" s="38"/>
      <c r="AP21" s="38"/>
      <c r="AQ21" s="38"/>
      <c r="AR21" s="38"/>
      <c r="AS21" s="38"/>
      <c r="AT21" s="38"/>
      <c r="AU21" s="54">
        <f>SUM(S21:AT21)/Q4</f>
        <v>9.8000000000000007</v>
      </c>
      <c r="AV21" s="38"/>
      <c r="AW21" s="38">
        <f t="shared" si="1"/>
        <v>9.8000000000000007</v>
      </c>
      <c r="AX21" s="38">
        <f t="shared" si="2"/>
        <v>6.2674285714285727</v>
      </c>
      <c r="AY21" s="38"/>
      <c r="AZ21" s="61" t="str">
        <f t="shared" si="3"/>
        <v>Cadena Casado, Jorge</v>
      </c>
      <c r="BA21" s="104"/>
      <c r="BB21" s="97"/>
      <c r="BC21" s="97"/>
      <c r="BD21" s="97"/>
      <c r="BE21" s="97"/>
      <c r="BF21" s="97"/>
      <c r="BG21" s="97"/>
      <c r="BH21" s="81">
        <f>SUM(BA21:BG21)/M5</f>
        <v>0</v>
      </c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54">
        <f>SUM(BI21:CE21)/Q5</f>
        <v>0</v>
      </c>
      <c r="CG21" s="38"/>
      <c r="CH21" s="38">
        <f t="shared" si="4"/>
        <v>0</v>
      </c>
      <c r="CI21" s="38"/>
      <c r="CJ21" s="83"/>
      <c r="CK21" s="61" t="str">
        <f t="shared" si="5"/>
        <v>Cadena Casado, Jorge</v>
      </c>
      <c r="CL21" s="105"/>
      <c r="CM21" s="106"/>
      <c r="CN21" s="106"/>
      <c r="CO21" s="106"/>
      <c r="CP21" s="106"/>
      <c r="CQ21" s="106"/>
      <c r="CR21" s="106"/>
      <c r="CS21" s="106"/>
      <c r="CT21" s="97"/>
      <c r="CU21" s="97"/>
      <c r="CV21" s="97"/>
      <c r="CW21" s="97"/>
      <c r="CX21" s="97"/>
      <c r="CY21" s="81">
        <f>SUM(CL21:CX21)/M6</f>
        <v>0</v>
      </c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54">
        <f>SUM(CZ21:DT21)/Q6</f>
        <v>0</v>
      </c>
      <c r="DV21" s="38"/>
      <c r="DW21" s="38">
        <f t="shared" si="6"/>
        <v>0</v>
      </c>
      <c r="DX21" s="38"/>
      <c r="DY21" s="68"/>
      <c r="DZ21" s="57" t="str">
        <f t="shared" si="7"/>
        <v>Cadena Casado, Jorge</v>
      </c>
    </row>
    <row r="22" spans="1:130" s="5" customFormat="1" ht="13" customHeight="1">
      <c r="A22" s="6"/>
      <c r="B22" s="102" t="s">
        <v>136</v>
      </c>
      <c r="C22" s="72">
        <f>(R22*L4/100)+(AU22*O4/100)+(AV22*H4/100)+(AW22*G4/100)+(AX22*I4/100)+(AY22*J4/100)</f>
        <v>2.2704</v>
      </c>
      <c r="D22" s="92">
        <v>2</v>
      </c>
      <c r="E22" s="84">
        <f>(BH22*L5/100)+(CF22*O5/100)+(CG22*H5/100)+(CH22*G5/100)+(CI22*I5/100)+(CJ22*J5/100)</f>
        <v>0</v>
      </c>
      <c r="F22" s="92"/>
      <c r="G22" s="84">
        <f>(CY22*L6/100)+(DU22*O6/100)+(DV22*H6/100)+(DW22*G6/100)+(DX22*I6/100)+(DY22*J6/100)</f>
        <v>0</v>
      </c>
      <c r="H22" s="53">
        <f t="shared" si="0"/>
        <v>0.75680000000000003</v>
      </c>
      <c r="I22" s="85"/>
      <c r="J22" s="11"/>
      <c r="K22" s="60">
        <v>2.5</v>
      </c>
      <c r="L22" s="39">
        <v>5.45</v>
      </c>
      <c r="M22" s="39">
        <v>2.6</v>
      </c>
      <c r="N22" s="39">
        <v>2.57</v>
      </c>
      <c r="O22" s="39">
        <v>1.47</v>
      </c>
      <c r="P22" s="39">
        <v>1.1399999999999999</v>
      </c>
      <c r="Q22" s="39">
        <v>3.19</v>
      </c>
      <c r="R22" s="81">
        <f>SUM(K22:Q22)/M4</f>
        <v>2.7028571428571433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/>
      <c r="AN22" s="40"/>
      <c r="AO22" s="40"/>
      <c r="AP22" s="40"/>
      <c r="AQ22" s="40"/>
      <c r="AR22" s="40"/>
      <c r="AS22" s="40"/>
      <c r="AT22" s="40"/>
      <c r="AU22" s="54">
        <f>SUM(S22:AT22)/Q4</f>
        <v>0</v>
      </c>
      <c r="AV22" s="40"/>
      <c r="AW22" s="38">
        <f t="shared" si="1"/>
        <v>0</v>
      </c>
      <c r="AX22" s="38">
        <f t="shared" si="2"/>
        <v>2.1622857142857148</v>
      </c>
      <c r="AY22" s="38"/>
      <c r="AZ22" s="86" t="str">
        <f t="shared" si="3"/>
        <v>Calleja Madroñal, Eloísa</v>
      </c>
      <c r="BA22" s="104"/>
      <c r="BB22" s="97"/>
      <c r="BC22" s="97"/>
      <c r="BD22" s="97"/>
      <c r="BE22" s="97"/>
      <c r="BF22" s="97"/>
      <c r="BG22" s="97"/>
      <c r="BH22" s="81">
        <f>SUM(BA22:BG22)/M5</f>
        <v>0</v>
      </c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54">
        <f>SUM(BI22:CE22)/Q5</f>
        <v>0</v>
      </c>
      <c r="CG22" s="38"/>
      <c r="CH22" s="38">
        <f t="shared" si="4"/>
        <v>0</v>
      </c>
      <c r="CI22" s="40"/>
      <c r="CJ22" s="88"/>
      <c r="CK22" s="86" t="str">
        <f t="shared" si="5"/>
        <v>Calleja Madroñal, Eloísa</v>
      </c>
      <c r="CL22" s="105"/>
      <c r="CM22" s="106"/>
      <c r="CN22" s="106"/>
      <c r="CO22" s="106"/>
      <c r="CP22" s="106"/>
      <c r="CQ22" s="106"/>
      <c r="CR22" s="106"/>
      <c r="CS22" s="106"/>
      <c r="CT22" s="97"/>
      <c r="CU22" s="97"/>
      <c r="CV22" s="97"/>
      <c r="CW22" s="97"/>
      <c r="CX22" s="97"/>
      <c r="CY22" s="81">
        <f>SUM(CL22:CX22)/M6</f>
        <v>0</v>
      </c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54">
        <f>SUM(CZ22:DT22)/Q6</f>
        <v>0</v>
      </c>
      <c r="DV22" s="38"/>
      <c r="DW22" s="38">
        <f t="shared" si="6"/>
        <v>0</v>
      </c>
      <c r="DX22" s="40"/>
      <c r="DY22" s="70"/>
      <c r="DZ22" s="57" t="str">
        <f t="shared" si="7"/>
        <v>Calleja Madroñal, Eloísa</v>
      </c>
    </row>
    <row r="23" spans="1:130" s="5" customFormat="1" ht="13" customHeight="1">
      <c r="A23" s="6"/>
      <c r="B23" s="102" t="s">
        <v>137</v>
      </c>
      <c r="C23" s="71">
        <f>(R23*L4/100)+(AU23*O4/100)+(AV23*H4/100)+(AW23*G4/100)+(AX23*I4/100)+(AY23*J4/100)</f>
        <v>7.9756</v>
      </c>
      <c r="D23" s="92">
        <v>8</v>
      </c>
      <c r="E23" s="53">
        <f>(BH23*L5/100)+(CF23*O5/100)+(CG23*H5/100)+(CH23*G5/100)+(CI23*I5/100)+(CJ23*J5/100)</f>
        <v>0</v>
      </c>
      <c r="F23" s="92"/>
      <c r="G23" s="53">
        <f>(CY23*L6/100)+(DU23*O6/100)+(DV23*H6/100)+(DW23*G6/100)+(DX23*I6/100)+(DY23*J6/100)</f>
        <v>0</v>
      </c>
      <c r="H23" s="53">
        <f t="shared" si="0"/>
        <v>2.6585333333333332</v>
      </c>
      <c r="I23" s="10"/>
      <c r="J23" s="10"/>
      <c r="K23" s="59">
        <v>7.89</v>
      </c>
      <c r="L23" s="95">
        <v>9.43</v>
      </c>
      <c r="M23" s="37">
        <v>6.15</v>
      </c>
      <c r="N23" s="95">
        <v>8.98</v>
      </c>
      <c r="O23" s="95">
        <v>8.67</v>
      </c>
      <c r="P23" s="95">
        <v>7.72</v>
      </c>
      <c r="Q23" s="37">
        <v>6.49</v>
      </c>
      <c r="R23" s="81">
        <f>SUM(K23:Q23)/M4</f>
        <v>7.9042857142857148</v>
      </c>
      <c r="S23" s="40">
        <v>10</v>
      </c>
      <c r="T23" s="40">
        <v>10</v>
      </c>
      <c r="U23" s="40">
        <v>10</v>
      </c>
      <c r="V23" s="40">
        <v>10</v>
      </c>
      <c r="W23" s="40">
        <v>10</v>
      </c>
      <c r="X23" s="38">
        <v>0</v>
      </c>
      <c r="Y23" s="38">
        <v>10</v>
      </c>
      <c r="Z23" s="38">
        <v>10</v>
      </c>
      <c r="AA23" s="38">
        <v>9</v>
      </c>
      <c r="AB23" s="38">
        <v>9</v>
      </c>
      <c r="AC23" s="38">
        <v>9</v>
      </c>
      <c r="AD23" s="38">
        <v>10</v>
      </c>
      <c r="AE23" s="38">
        <v>10</v>
      </c>
      <c r="AF23" s="38">
        <v>10</v>
      </c>
      <c r="AG23" s="38">
        <v>10</v>
      </c>
      <c r="AH23" s="38">
        <v>0</v>
      </c>
      <c r="AI23" s="38">
        <v>10</v>
      </c>
      <c r="AJ23" s="38">
        <v>10</v>
      </c>
      <c r="AK23" s="38">
        <v>0</v>
      </c>
      <c r="AL23" s="38">
        <v>10</v>
      </c>
      <c r="AM23" s="38"/>
      <c r="AN23" s="38"/>
      <c r="AO23" s="38"/>
      <c r="AP23" s="38"/>
      <c r="AQ23" s="38"/>
      <c r="AR23" s="38"/>
      <c r="AS23" s="38"/>
      <c r="AT23" s="38"/>
      <c r="AU23" s="54">
        <f>SUM(S23:AT23)/Q4</f>
        <v>8.35</v>
      </c>
      <c r="AV23" s="38"/>
      <c r="AW23" s="38">
        <f t="shared" si="1"/>
        <v>8.35</v>
      </c>
      <c r="AX23" s="38">
        <f t="shared" si="2"/>
        <v>7.9934285714285718</v>
      </c>
      <c r="AY23" s="38"/>
      <c r="AZ23" s="61" t="str">
        <f t="shared" si="3"/>
        <v>Casal Caputto, Christian</v>
      </c>
      <c r="BA23" s="104"/>
      <c r="BB23" s="97"/>
      <c r="BC23" s="97"/>
      <c r="BD23" s="97"/>
      <c r="BE23" s="97"/>
      <c r="BF23" s="97"/>
      <c r="BG23" s="97"/>
      <c r="BH23" s="81">
        <f>SUM(BA23:BG23)/M5</f>
        <v>0</v>
      </c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54">
        <f>SUM(BI23:CE23)/Q5</f>
        <v>0</v>
      </c>
      <c r="CG23" s="38"/>
      <c r="CH23" s="38">
        <f t="shared" si="4"/>
        <v>0</v>
      </c>
      <c r="CI23" s="38"/>
      <c r="CJ23" s="83"/>
      <c r="CK23" s="61" t="str">
        <f t="shared" si="5"/>
        <v>Casal Caputto, Christian</v>
      </c>
      <c r="CL23" s="105"/>
      <c r="CM23" s="106"/>
      <c r="CN23" s="106"/>
      <c r="CO23" s="106"/>
      <c r="CP23" s="106"/>
      <c r="CQ23" s="106"/>
      <c r="CR23" s="106"/>
      <c r="CS23" s="106"/>
      <c r="CT23" s="97"/>
      <c r="CU23" s="97"/>
      <c r="CV23" s="97"/>
      <c r="CW23" s="97"/>
      <c r="CX23" s="97"/>
      <c r="CY23" s="81">
        <f>SUM(CL23:CX23)/M6</f>
        <v>0</v>
      </c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54">
        <f>SUM(CZ23:DT23)/Q6</f>
        <v>0</v>
      </c>
      <c r="DV23" s="38"/>
      <c r="DW23" s="38">
        <f t="shared" si="6"/>
        <v>0</v>
      </c>
      <c r="DX23" s="38"/>
      <c r="DY23" s="68"/>
      <c r="DZ23" s="57" t="str">
        <f t="shared" si="7"/>
        <v>Casal Caputto, Christian</v>
      </c>
    </row>
    <row r="24" spans="1:130" s="5" customFormat="1" ht="13" customHeight="1">
      <c r="A24" s="6"/>
      <c r="B24" s="102" t="s">
        <v>138</v>
      </c>
      <c r="C24" s="72">
        <f>(R24*L4/100)+(AU24*O4/100)+(AV24*H4/100)+(AW24*G4/100)+(AX24*I4/100)+(AY24*J4/100)</f>
        <v>6.7936000000000014</v>
      </c>
      <c r="D24" s="92">
        <v>7</v>
      </c>
      <c r="E24" s="84">
        <f>(BH24*L5/100)+(CF24*O5/100)+(CG24*H5/100)+(CH24*G5/100)+(CI24*I5/100)+(CJ24*J5/100)</f>
        <v>0</v>
      </c>
      <c r="F24" s="92"/>
      <c r="G24" s="84">
        <f>(CY24*L6/100)+(DU24*O6/100)+(DV24*H6/100)+(DW24*G6/100)+(DX24*I6/100)+(DY24*J6/100)</f>
        <v>0</v>
      </c>
      <c r="H24" s="53">
        <f t="shared" si="0"/>
        <v>2.264533333333334</v>
      </c>
      <c r="I24" s="85"/>
      <c r="J24" s="11"/>
      <c r="K24" s="60">
        <v>5.49</v>
      </c>
      <c r="L24" s="95">
        <v>5.57</v>
      </c>
      <c r="M24" s="39">
        <v>5.31</v>
      </c>
      <c r="N24" s="95">
        <v>7.83</v>
      </c>
      <c r="O24" s="95">
        <v>8.67</v>
      </c>
      <c r="P24" s="95">
        <v>8.23</v>
      </c>
      <c r="Q24" s="39">
        <v>6.38</v>
      </c>
      <c r="R24" s="81">
        <f>SUM(K24:Q24)/M4</f>
        <v>6.7828571428571447</v>
      </c>
      <c r="S24" s="38">
        <v>0</v>
      </c>
      <c r="T24" s="38">
        <v>10</v>
      </c>
      <c r="U24" s="38">
        <v>10</v>
      </c>
      <c r="V24" s="38">
        <v>10</v>
      </c>
      <c r="W24" s="38">
        <v>0</v>
      </c>
      <c r="X24" s="40">
        <v>0</v>
      </c>
      <c r="Y24" s="40">
        <v>10</v>
      </c>
      <c r="Z24" s="40">
        <v>10</v>
      </c>
      <c r="AA24" s="40">
        <v>9</v>
      </c>
      <c r="AB24" s="40">
        <v>9</v>
      </c>
      <c r="AC24" s="40">
        <v>9</v>
      </c>
      <c r="AD24" s="40">
        <v>10</v>
      </c>
      <c r="AE24" s="40">
        <v>10</v>
      </c>
      <c r="AF24" s="40">
        <v>10</v>
      </c>
      <c r="AG24" s="40">
        <v>10</v>
      </c>
      <c r="AH24" s="40">
        <v>0</v>
      </c>
      <c r="AI24" s="40">
        <v>10</v>
      </c>
      <c r="AJ24" s="40">
        <v>0</v>
      </c>
      <c r="AK24" s="40">
        <v>0</v>
      </c>
      <c r="AL24" s="40">
        <v>10</v>
      </c>
      <c r="AM24" s="40"/>
      <c r="AN24" s="40"/>
      <c r="AO24" s="40"/>
      <c r="AP24" s="40"/>
      <c r="AQ24" s="40"/>
      <c r="AR24" s="40"/>
      <c r="AS24" s="40"/>
      <c r="AT24" s="40"/>
      <c r="AU24" s="54">
        <f>SUM(S24:AT24)/Q4</f>
        <v>6.85</v>
      </c>
      <c r="AV24" s="40"/>
      <c r="AW24" s="38">
        <f t="shared" si="1"/>
        <v>6.85</v>
      </c>
      <c r="AX24" s="38">
        <f t="shared" si="2"/>
        <v>6.796285714285716</v>
      </c>
      <c r="AY24" s="38"/>
      <c r="AZ24" s="86" t="str">
        <f t="shared" si="3"/>
        <v>Castellano Valiente, Desire</v>
      </c>
      <c r="BA24" s="104"/>
      <c r="BB24" s="97"/>
      <c r="BC24" s="97"/>
      <c r="BD24" s="97"/>
      <c r="BE24" s="97"/>
      <c r="BF24" s="97"/>
      <c r="BG24" s="97"/>
      <c r="BH24" s="81">
        <f>SUM(BA24:BG24)/M5</f>
        <v>0</v>
      </c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54">
        <f>SUM(BI24:CE24)/Q5</f>
        <v>0</v>
      </c>
      <c r="CG24" s="38"/>
      <c r="CH24" s="38">
        <f t="shared" si="4"/>
        <v>0</v>
      </c>
      <c r="CI24" s="40"/>
      <c r="CJ24" s="88"/>
      <c r="CK24" s="86" t="str">
        <f t="shared" si="5"/>
        <v>Castellano Valiente, Desire</v>
      </c>
      <c r="CL24" s="105"/>
      <c r="CM24" s="106"/>
      <c r="CN24" s="106"/>
      <c r="CO24" s="106"/>
      <c r="CP24" s="106"/>
      <c r="CQ24" s="106"/>
      <c r="CR24" s="106"/>
      <c r="CS24" s="106"/>
      <c r="CT24" s="97"/>
      <c r="CU24" s="97"/>
      <c r="CV24" s="97"/>
      <c r="CW24" s="97"/>
      <c r="CX24" s="97"/>
      <c r="CY24" s="81">
        <f>SUM(CL24:CX24)/M6</f>
        <v>0</v>
      </c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54">
        <f>SUM(CZ24:DT24)/Q6</f>
        <v>0</v>
      </c>
      <c r="DV24" s="38"/>
      <c r="DW24" s="38">
        <f t="shared" si="6"/>
        <v>0</v>
      </c>
      <c r="DX24" s="40"/>
      <c r="DY24" s="70"/>
      <c r="DZ24" s="57" t="str">
        <f t="shared" si="7"/>
        <v>Castellano Valiente, Desire</v>
      </c>
    </row>
    <row r="25" spans="1:130" s="5" customFormat="1" ht="13" customHeight="1">
      <c r="A25" s="6"/>
      <c r="B25" s="102" t="s">
        <v>139</v>
      </c>
      <c r="C25" s="71">
        <f>(R25*L4/100)+(AU25*O4/100)+(AV25*H4/100)+(AW25*G4/100)+(AX25*I4/100)+(AY25*J4/100)</f>
        <v>4.8723999999999998</v>
      </c>
      <c r="D25" s="92">
        <v>4</v>
      </c>
      <c r="E25" s="53">
        <f>(BH25*L5/100)+(CF25*O5/100)+(CG25*H5/100)+(CH25*G5/100)+(CI25*I5/100)+(CJ25*J5/100)</f>
        <v>0</v>
      </c>
      <c r="F25" s="92"/>
      <c r="G25" s="53">
        <f>(CY25*L6/100)+(DU25*O6/100)+(DV25*H6/100)+(DW25*G6/100)+(DX25*I6/100)+(DY25*J6/100)</f>
        <v>0</v>
      </c>
      <c r="H25" s="53">
        <f t="shared" si="0"/>
        <v>1.6241333333333332</v>
      </c>
      <c r="I25" s="10"/>
      <c r="J25" s="10"/>
      <c r="K25" s="59">
        <v>4.4800000000000004</v>
      </c>
      <c r="L25" s="37">
        <v>3.41</v>
      </c>
      <c r="M25" s="37">
        <v>4.79</v>
      </c>
      <c r="N25" s="95">
        <v>7.9</v>
      </c>
      <c r="O25" s="95">
        <v>6.4</v>
      </c>
      <c r="P25" s="37">
        <v>0</v>
      </c>
      <c r="Q25" s="37">
        <v>3.09</v>
      </c>
      <c r="R25" s="81">
        <f>SUM(K25:Q25)/M4</f>
        <v>4.2957142857142854</v>
      </c>
      <c r="S25" s="40">
        <v>10</v>
      </c>
      <c r="T25" s="40">
        <v>10</v>
      </c>
      <c r="U25" s="40">
        <v>10</v>
      </c>
      <c r="V25" s="40">
        <v>10</v>
      </c>
      <c r="W25" s="40">
        <v>10</v>
      </c>
      <c r="X25" s="38">
        <v>0</v>
      </c>
      <c r="Y25" s="38">
        <v>10</v>
      </c>
      <c r="Z25" s="38">
        <v>10</v>
      </c>
      <c r="AA25" s="38">
        <v>9</v>
      </c>
      <c r="AB25" s="38">
        <v>9</v>
      </c>
      <c r="AC25" s="38">
        <v>10</v>
      </c>
      <c r="AD25" s="38">
        <v>10</v>
      </c>
      <c r="AE25" s="38">
        <v>10</v>
      </c>
      <c r="AF25" s="38">
        <v>10</v>
      </c>
      <c r="AG25" s="38">
        <v>0</v>
      </c>
      <c r="AH25" s="38">
        <v>0</v>
      </c>
      <c r="AI25" s="38">
        <v>10</v>
      </c>
      <c r="AJ25" s="38">
        <v>10</v>
      </c>
      <c r="AK25" s="38">
        <v>0</v>
      </c>
      <c r="AL25" s="38">
        <v>10</v>
      </c>
      <c r="AM25" s="38"/>
      <c r="AN25" s="38"/>
      <c r="AO25" s="38"/>
      <c r="AP25" s="38"/>
      <c r="AQ25" s="38"/>
      <c r="AR25" s="38"/>
      <c r="AS25" s="38"/>
      <c r="AT25" s="38"/>
      <c r="AU25" s="54">
        <f>SUM(S25:AT25)/Q4</f>
        <v>7.9</v>
      </c>
      <c r="AV25" s="38"/>
      <c r="AW25" s="38">
        <f t="shared" si="1"/>
        <v>7.9</v>
      </c>
      <c r="AX25" s="38">
        <f t="shared" si="2"/>
        <v>5.016571428571428</v>
      </c>
      <c r="AY25" s="38"/>
      <c r="AZ25" s="61" t="str">
        <f t="shared" si="3"/>
        <v>Chulián Romero, Roberto</v>
      </c>
      <c r="BA25" s="104"/>
      <c r="BB25" s="97"/>
      <c r="BC25" s="97"/>
      <c r="BD25" s="97"/>
      <c r="BE25" s="97"/>
      <c r="BF25" s="97"/>
      <c r="BG25" s="97"/>
      <c r="BH25" s="81">
        <f>SUM(BA25:BG25)/M5</f>
        <v>0</v>
      </c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54">
        <f>SUM(BI25:CE25)/Q5</f>
        <v>0</v>
      </c>
      <c r="CG25" s="38"/>
      <c r="CH25" s="38">
        <f t="shared" si="4"/>
        <v>0</v>
      </c>
      <c r="CI25" s="38"/>
      <c r="CJ25" s="83"/>
      <c r="CK25" s="61" t="str">
        <f t="shared" si="5"/>
        <v>Chulián Romero, Roberto</v>
      </c>
      <c r="CL25" s="105"/>
      <c r="CM25" s="106"/>
      <c r="CN25" s="106"/>
      <c r="CO25" s="106"/>
      <c r="CP25" s="106"/>
      <c r="CQ25" s="106"/>
      <c r="CR25" s="106"/>
      <c r="CS25" s="106"/>
      <c r="CT25" s="97"/>
      <c r="CU25" s="97"/>
      <c r="CV25" s="97"/>
      <c r="CW25" s="97"/>
      <c r="CX25" s="97"/>
      <c r="CY25" s="81">
        <f>SUM(CL25:CX25)/M6</f>
        <v>0</v>
      </c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54">
        <f>SUM(CZ25:DT25)/Q6</f>
        <v>0</v>
      </c>
      <c r="DV25" s="38"/>
      <c r="DW25" s="38">
        <f t="shared" si="6"/>
        <v>0</v>
      </c>
      <c r="DX25" s="38"/>
      <c r="DY25" s="68"/>
      <c r="DZ25" s="57" t="str">
        <f t="shared" si="7"/>
        <v>Chulián Romero, Roberto</v>
      </c>
    </row>
    <row r="26" spans="1:130" s="5" customFormat="1" ht="13" customHeight="1">
      <c r="A26" s="6"/>
      <c r="B26" s="102" t="s">
        <v>140</v>
      </c>
      <c r="C26" s="72">
        <f>(R26*L4/100)+(AU26*O4/100)+(AV26*H4/100)+(AW26*G4/100)+(AX26*I4/100)+(AY26*J4/100)</f>
        <v>5.8619999999999983</v>
      </c>
      <c r="D26" s="92">
        <v>6</v>
      </c>
      <c r="E26" s="84">
        <f>(BH26*L5/100)+(CF26*O5/100)+(CG26*H5/100)+(CH26*G5/100)+(CI26*I5/100)+(CJ26*J5/100)</f>
        <v>0</v>
      </c>
      <c r="F26" s="92"/>
      <c r="G26" s="84">
        <f>(CY26*L6/100)+(DU26*O6/100)+(DV26*H6/100)+(DW26*G6/100)+(DX26*I6/100)+(DY26*J6/100)</f>
        <v>0</v>
      </c>
      <c r="H26" s="53">
        <f t="shared" si="0"/>
        <v>1.9539999999999995</v>
      </c>
      <c r="I26" s="85"/>
      <c r="J26" s="11"/>
      <c r="K26" s="60">
        <v>5.31</v>
      </c>
      <c r="L26" s="95">
        <v>6.82</v>
      </c>
      <c r="M26" s="39">
        <v>3.54</v>
      </c>
      <c r="N26" s="95">
        <v>6.7</v>
      </c>
      <c r="O26" s="95">
        <v>7.47</v>
      </c>
      <c r="P26" s="95">
        <v>7.59</v>
      </c>
      <c r="Q26" s="39">
        <v>3.62</v>
      </c>
      <c r="R26" s="81">
        <f>SUM(K26:Q26)/M4</f>
        <v>5.864285714285713</v>
      </c>
      <c r="S26" s="38">
        <v>10</v>
      </c>
      <c r="T26" s="38">
        <v>10</v>
      </c>
      <c r="U26" s="38">
        <v>10</v>
      </c>
      <c r="V26" s="38">
        <v>10</v>
      </c>
      <c r="W26" s="38">
        <v>0</v>
      </c>
      <c r="X26" s="40">
        <v>0</v>
      </c>
      <c r="Y26" s="40">
        <v>10</v>
      </c>
      <c r="Z26" s="40">
        <v>10</v>
      </c>
      <c r="AA26" s="40">
        <v>9</v>
      </c>
      <c r="AB26" s="40">
        <v>9</v>
      </c>
      <c r="AC26" s="40">
        <v>9</v>
      </c>
      <c r="AD26" s="40">
        <v>10</v>
      </c>
      <c r="AE26" s="40">
        <v>0</v>
      </c>
      <c r="AF26" s="40">
        <v>0</v>
      </c>
      <c r="AG26" s="40">
        <v>10</v>
      </c>
      <c r="AH26" s="40">
        <v>0</v>
      </c>
      <c r="AI26" s="40">
        <v>10</v>
      </c>
      <c r="AJ26" s="40">
        <v>0</v>
      </c>
      <c r="AK26" s="40">
        <v>0</v>
      </c>
      <c r="AL26" s="40">
        <v>0</v>
      </c>
      <c r="AM26" s="40"/>
      <c r="AN26" s="40"/>
      <c r="AO26" s="40"/>
      <c r="AP26" s="40"/>
      <c r="AQ26" s="40"/>
      <c r="AR26" s="40"/>
      <c r="AS26" s="40"/>
      <c r="AT26" s="40"/>
      <c r="AU26" s="54">
        <f>SUM(S26:AT26)/Q4</f>
        <v>5.85</v>
      </c>
      <c r="AV26" s="40"/>
      <c r="AW26" s="38">
        <f t="shared" si="1"/>
        <v>5.85</v>
      </c>
      <c r="AX26" s="38">
        <f t="shared" si="2"/>
        <v>5.8614285714285703</v>
      </c>
      <c r="AY26" s="38"/>
      <c r="AZ26" s="86" t="str">
        <f t="shared" si="3"/>
        <v>Climent Hita, María</v>
      </c>
      <c r="BA26" s="104"/>
      <c r="BB26" s="97"/>
      <c r="BC26" s="97"/>
      <c r="BD26" s="97"/>
      <c r="BE26" s="97"/>
      <c r="BF26" s="97"/>
      <c r="BG26" s="97"/>
      <c r="BH26" s="81">
        <f>SUM(BA26:BG26)/M5</f>
        <v>0</v>
      </c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54">
        <f>SUM(BI26:CE26)/Q5</f>
        <v>0</v>
      </c>
      <c r="CG26" s="38"/>
      <c r="CH26" s="38">
        <f t="shared" si="4"/>
        <v>0</v>
      </c>
      <c r="CI26" s="40"/>
      <c r="CJ26" s="88"/>
      <c r="CK26" s="86" t="str">
        <f t="shared" si="5"/>
        <v>Climent Hita, María</v>
      </c>
      <c r="CL26" s="105"/>
      <c r="CM26" s="106"/>
      <c r="CN26" s="106"/>
      <c r="CO26" s="106"/>
      <c r="CP26" s="106"/>
      <c r="CQ26" s="106"/>
      <c r="CR26" s="106"/>
      <c r="CS26" s="106"/>
      <c r="CT26" s="97"/>
      <c r="CU26" s="97"/>
      <c r="CV26" s="97"/>
      <c r="CW26" s="97"/>
      <c r="CX26" s="97"/>
      <c r="CY26" s="81">
        <f>SUM(CL26:CX26)/M6</f>
        <v>0</v>
      </c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54">
        <f>SUM(CZ26:DT26)/Q6</f>
        <v>0</v>
      </c>
      <c r="DV26" s="38"/>
      <c r="DW26" s="38">
        <f t="shared" si="6"/>
        <v>0</v>
      </c>
      <c r="DX26" s="40"/>
      <c r="DY26" s="70"/>
      <c r="DZ26" s="57" t="str">
        <f t="shared" si="7"/>
        <v>Climent Hita, María</v>
      </c>
    </row>
    <row r="27" spans="1:130" s="5" customFormat="1" ht="13" customHeight="1">
      <c r="A27" s="6"/>
      <c r="B27" s="102" t="s">
        <v>141</v>
      </c>
      <c r="C27" s="71">
        <f>(R27*L4/100)+(AU27*O4/100)+(AV27*H4/100)+(AW27*G4/100)+(AX27*I4/100)+(AY27*J4/100)</f>
        <v>0</v>
      </c>
      <c r="D27" s="92">
        <v>1</v>
      </c>
      <c r="E27" s="53">
        <f>(BH27*L5/100)+(CF27*O5/100)+(CG27*H5/100)+(CH27*G5/100)+(CI27*I5/100)+(CJ27*J5/100)</f>
        <v>0</v>
      </c>
      <c r="F27" s="92"/>
      <c r="G27" s="53">
        <f>(CY27*L6/100)+(DU27*O6/100)+(DV27*H6/100)+(DW27*G6/100)+(DX27*I6/100)+(DY27*J6/100)</f>
        <v>0</v>
      </c>
      <c r="H27" s="53">
        <f t="shared" si="0"/>
        <v>0</v>
      </c>
      <c r="I27" s="10"/>
      <c r="J27" s="10"/>
      <c r="K27" s="59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 t="s">
        <v>179</v>
      </c>
      <c r="R27" s="81">
        <f>SUM(K27:Q27)/M4</f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/>
      <c r="AN27" s="38"/>
      <c r="AO27" s="38"/>
      <c r="AP27" s="38"/>
      <c r="AQ27" s="38"/>
      <c r="AR27" s="38"/>
      <c r="AS27" s="38"/>
      <c r="AT27" s="38"/>
      <c r="AU27" s="54">
        <f>SUM(S27:AT27)/Q4</f>
        <v>0</v>
      </c>
      <c r="AV27" s="38"/>
      <c r="AW27" s="38">
        <f t="shared" si="1"/>
        <v>0</v>
      </c>
      <c r="AX27" s="38">
        <f t="shared" si="2"/>
        <v>0</v>
      </c>
      <c r="AY27" s="38"/>
      <c r="AZ27" s="61" t="str">
        <f t="shared" si="3"/>
        <v>Durán Cortázar, José Manuel</v>
      </c>
      <c r="BA27" s="104"/>
      <c r="BB27" s="97"/>
      <c r="BC27" s="97"/>
      <c r="BD27" s="97"/>
      <c r="BE27" s="97"/>
      <c r="BF27" s="97"/>
      <c r="BG27" s="97"/>
      <c r="BH27" s="81">
        <f>SUM(BA27:BG27)/M5</f>
        <v>0</v>
      </c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54">
        <f>SUM(BI27:CE27)/Q5</f>
        <v>0</v>
      </c>
      <c r="CG27" s="38"/>
      <c r="CH27" s="38">
        <f t="shared" si="4"/>
        <v>0</v>
      </c>
      <c r="CI27" s="38"/>
      <c r="CJ27" s="83"/>
      <c r="CK27" s="61" t="str">
        <f t="shared" si="5"/>
        <v>Durán Cortázar, José Manuel</v>
      </c>
      <c r="CL27" s="105"/>
      <c r="CM27" s="106"/>
      <c r="CN27" s="106"/>
      <c r="CO27" s="106"/>
      <c r="CP27" s="106"/>
      <c r="CQ27" s="106"/>
      <c r="CR27" s="106"/>
      <c r="CS27" s="106"/>
      <c r="CT27" s="97"/>
      <c r="CU27" s="97"/>
      <c r="CV27" s="97"/>
      <c r="CW27" s="97"/>
      <c r="CX27" s="97"/>
      <c r="CY27" s="81">
        <f>SUM(CL27:CX27)/M6</f>
        <v>0</v>
      </c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54">
        <f>SUM(CZ27:DT27)/Q6</f>
        <v>0</v>
      </c>
      <c r="DV27" s="38"/>
      <c r="DW27" s="38">
        <f t="shared" si="6"/>
        <v>0</v>
      </c>
      <c r="DX27" s="38"/>
      <c r="DY27" s="68"/>
      <c r="DZ27" s="57" t="str">
        <f t="shared" si="7"/>
        <v>Durán Cortázar, José Manuel</v>
      </c>
    </row>
    <row r="28" spans="1:130" s="5" customFormat="1" ht="13" customHeight="1">
      <c r="A28" s="6"/>
      <c r="B28" s="102" t="s">
        <v>142</v>
      </c>
      <c r="C28" s="72">
        <f>(R28*L4/100)+(AU28*O4/100)+(AV28*H4/100)+(AW28*G4/100)+(AX28*I4/100)+(AY28*J4/100)</f>
        <v>5.1623999999999981</v>
      </c>
      <c r="D28" s="11">
        <v>4</v>
      </c>
      <c r="E28" s="84">
        <f>(BH28*L5/100)+(CF28*O5/100)+(CG28*H5/100)+(CH28*G5/100)+(CI28*I5/100)+(CJ28*J5/100)</f>
        <v>0</v>
      </c>
      <c r="F28" s="85"/>
      <c r="G28" s="84">
        <f>(CY28*L6/100)+(DU28*O6/100)+(DV28*H6/100)+(DW28*G6/100)+(DX28*I6/100)+(DY28*J6/100)</f>
        <v>0</v>
      </c>
      <c r="H28" s="53">
        <f t="shared" si="0"/>
        <v>1.7207999999999994</v>
      </c>
      <c r="I28" s="85"/>
      <c r="J28" s="11"/>
      <c r="K28" s="60">
        <v>5.45</v>
      </c>
      <c r="L28" s="39">
        <v>4.7699999999999996</v>
      </c>
      <c r="M28" s="39">
        <v>6.15</v>
      </c>
      <c r="N28" s="39">
        <v>5</v>
      </c>
      <c r="O28" s="95">
        <v>8.27</v>
      </c>
      <c r="P28" s="39">
        <v>3.8</v>
      </c>
      <c r="Q28" s="39">
        <v>2.98</v>
      </c>
      <c r="R28" s="81">
        <f>SUM(K28:Q28)/M4</f>
        <v>5.202857142857142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10</v>
      </c>
      <c r="AA28" s="40">
        <v>9</v>
      </c>
      <c r="AB28" s="40">
        <v>0</v>
      </c>
      <c r="AC28" s="40">
        <v>10</v>
      </c>
      <c r="AD28" s="40">
        <v>10</v>
      </c>
      <c r="AE28" s="40">
        <v>10</v>
      </c>
      <c r="AF28" s="40">
        <v>0</v>
      </c>
      <c r="AG28" s="40">
        <v>10</v>
      </c>
      <c r="AH28" s="40">
        <v>10</v>
      </c>
      <c r="AI28" s="40">
        <v>10</v>
      </c>
      <c r="AJ28" s="40">
        <v>10</v>
      </c>
      <c r="AK28" s="40">
        <v>0</v>
      </c>
      <c r="AL28" s="40">
        <v>10</v>
      </c>
      <c r="AM28" s="40"/>
      <c r="AN28" s="40"/>
      <c r="AO28" s="40"/>
      <c r="AP28" s="40"/>
      <c r="AQ28" s="40"/>
      <c r="AR28" s="40"/>
      <c r="AS28" s="40"/>
      <c r="AT28" s="40"/>
      <c r="AU28" s="54">
        <f>SUM(S28:AT28)/Q4</f>
        <v>4.95</v>
      </c>
      <c r="AV28" s="40"/>
      <c r="AW28" s="38">
        <f t="shared" si="1"/>
        <v>4.95</v>
      </c>
      <c r="AX28" s="38">
        <f t="shared" si="2"/>
        <v>5.1522857142857141</v>
      </c>
      <c r="AY28" s="38"/>
      <c r="AZ28" s="86" t="str">
        <f t="shared" si="3"/>
        <v>Gallardo Pérez, María Carmen</v>
      </c>
      <c r="BA28" s="87"/>
      <c r="BB28" s="39"/>
      <c r="BC28" s="39"/>
      <c r="BD28" s="39"/>
      <c r="BE28" s="39"/>
      <c r="BF28" s="39"/>
      <c r="BG28" s="39"/>
      <c r="BH28" s="81">
        <f>SUM(BA28:BG28)/M5</f>
        <v>0</v>
      </c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54">
        <f>SUM(BI28:CE28)/Q5</f>
        <v>0</v>
      </c>
      <c r="CG28" s="38"/>
      <c r="CH28" s="40"/>
      <c r="CI28" s="40"/>
      <c r="CJ28" s="88"/>
      <c r="CK28" s="86" t="str">
        <f t="shared" si="5"/>
        <v>Gallardo Pérez, María Carmen</v>
      </c>
      <c r="CL28" s="69"/>
      <c r="CM28" s="100"/>
      <c r="CN28" s="100"/>
      <c r="CO28" s="100"/>
      <c r="CP28" s="100"/>
      <c r="CQ28" s="100"/>
      <c r="CR28" s="100"/>
      <c r="CS28" s="100"/>
      <c r="CT28" s="39"/>
      <c r="CU28" s="39"/>
      <c r="CV28" s="39"/>
      <c r="CW28" s="39"/>
      <c r="CX28" s="39"/>
      <c r="CY28" s="81">
        <f>SUM(CL28:CX28)/M6</f>
        <v>0</v>
      </c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54">
        <f>SUM(CZ28:DT28)/Q6</f>
        <v>0</v>
      </c>
      <c r="DV28" s="38"/>
      <c r="DW28" s="38"/>
      <c r="DX28" s="40"/>
      <c r="DY28" s="70"/>
      <c r="DZ28" s="57" t="str">
        <f t="shared" si="7"/>
        <v>Gallardo Pérez, María Carmen</v>
      </c>
    </row>
    <row r="29" spans="1:130" s="5" customFormat="1" ht="13" customHeight="1">
      <c r="A29" s="6"/>
      <c r="B29" s="102" t="s">
        <v>143</v>
      </c>
      <c r="C29" s="71">
        <f>(R29*L4/100)+(AU29*O4/100)+(AV29*H4/100)+(AW29*G4/100)+(AX29*I4/100)+(AY29*J4/100)</f>
        <v>5.2151999999999985</v>
      </c>
      <c r="D29" s="10">
        <v>5</v>
      </c>
      <c r="E29" s="53">
        <f>(BH29*L5/100)+(CF29*O5/100)+(CG29*H5/100)+(CH29*G5/100)+(CI29*I5/100)+(CJ29*J5/100)</f>
        <v>0</v>
      </c>
      <c r="F29" s="10"/>
      <c r="G29" s="53">
        <f>(CY29*L6/100)+(DU29*O6/100)+(DV29*H6/100)+(DW29*G6/100)+(DX29*I6/100)+(DY29*J6/100)</f>
        <v>0</v>
      </c>
      <c r="H29" s="53">
        <f t="shared" si="0"/>
        <v>1.7383999999999995</v>
      </c>
      <c r="I29" s="10"/>
      <c r="J29" s="10"/>
      <c r="K29" s="59">
        <v>7.21</v>
      </c>
      <c r="L29" s="95" t="s">
        <v>41</v>
      </c>
      <c r="M29" s="37">
        <v>5.83</v>
      </c>
      <c r="N29" s="95">
        <v>7.5</v>
      </c>
      <c r="O29" s="95">
        <v>7.07</v>
      </c>
      <c r="P29" s="95">
        <v>3.16</v>
      </c>
      <c r="Q29" s="97">
        <v>4.8899999999999997</v>
      </c>
      <c r="R29" s="81">
        <f>SUM(K29:Q29)/M4</f>
        <v>5.0942857142857134</v>
      </c>
      <c r="S29" s="38">
        <v>10</v>
      </c>
      <c r="T29" s="38">
        <v>10</v>
      </c>
      <c r="U29" s="38">
        <v>10</v>
      </c>
      <c r="V29" s="38">
        <v>10</v>
      </c>
      <c r="W29" s="38">
        <v>10</v>
      </c>
      <c r="X29" s="38">
        <v>10</v>
      </c>
      <c r="Y29" s="38">
        <v>0</v>
      </c>
      <c r="Z29" s="38">
        <v>10</v>
      </c>
      <c r="AA29" s="38">
        <v>9</v>
      </c>
      <c r="AB29" s="38">
        <v>9</v>
      </c>
      <c r="AC29" s="38">
        <v>9</v>
      </c>
      <c r="AD29" s="38">
        <v>0</v>
      </c>
      <c r="AE29" s="38">
        <v>0</v>
      </c>
      <c r="AF29" s="38">
        <v>0</v>
      </c>
      <c r="AG29" s="38">
        <v>0</v>
      </c>
      <c r="AH29" s="38">
        <v>0</v>
      </c>
      <c r="AI29" s="38">
        <v>10</v>
      </c>
      <c r="AJ29" s="38">
        <v>0</v>
      </c>
      <c r="AK29" s="38">
        <v>0</v>
      </c>
      <c r="AL29" s="38">
        <v>10</v>
      </c>
      <c r="AM29" s="38"/>
      <c r="AN29" s="38"/>
      <c r="AO29" s="38"/>
      <c r="AP29" s="38"/>
      <c r="AQ29" s="38"/>
      <c r="AR29" s="38"/>
      <c r="AS29" s="38"/>
      <c r="AT29" s="38"/>
      <c r="AU29" s="54">
        <f>SUM(S29:AT29)/Q4</f>
        <v>5.85</v>
      </c>
      <c r="AV29" s="38"/>
      <c r="AW29" s="38">
        <f t="shared" si="1"/>
        <v>5.85</v>
      </c>
      <c r="AX29" s="38">
        <f t="shared" si="2"/>
        <v>5.2454285714285707</v>
      </c>
      <c r="AY29" s="38"/>
      <c r="AZ29" s="61" t="str">
        <f t="shared" si="3"/>
        <v>Galo Tutor, Álvaro</v>
      </c>
      <c r="BA29" s="82"/>
      <c r="BB29" s="37"/>
      <c r="BC29" s="37"/>
      <c r="BD29" s="37"/>
      <c r="BE29" s="37"/>
      <c r="BF29" s="37"/>
      <c r="BG29" s="37"/>
      <c r="BH29" s="81">
        <f>SUM(BA29:BG29)/M5</f>
        <v>0</v>
      </c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54">
        <f>SUM(BI29:CE29)/Q5</f>
        <v>0</v>
      </c>
      <c r="CG29" s="38"/>
      <c r="CH29" s="38"/>
      <c r="CI29" s="38"/>
      <c r="CJ29" s="83"/>
      <c r="CK29" s="61" t="str">
        <f t="shared" si="5"/>
        <v>Galo Tutor, Álvaro</v>
      </c>
      <c r="CL29" s="67"/>
      <c r="CM29" s="99"/>
      <c r="CN29" s="99"/>
      <c r="CO29" s="99"/>
      <c r="CP29" s="99"/>
      <c r="CQ29" s="99"/>
      <c r="CR29" s="99"/>
      <c r="CS29" s="99"/>
      <c r="CT29" s="37"/>
      <c r="CU29" s="37"/>
      <c r="CV29" s="37"/>
      <c r="CW29" s="37"/>
      <c r="CX29" s="37"/>
      <c r="CY29" s="81">
        <f>SUM(CL29:CX29)/M6</f>
        <v>0</v>
      </c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54">
        <f>SUM(CZ29:DT29)/Q6</f>
        <v>0</v>
      </c>
      <c r="DV29" s="38"/>
      <c r="DW29" s="38"/>
      <c r="DX29" s="38"/>
      <c r="DY29" s="68"/>
      <c r="DZ29" s="57" t="str">
        <f t="shared" si="7"/>
        <v>Galo Tutor, Álvaro</v>
      </c>
    </row>
    <row r="30" spans="1:130" s="5" customFormat="1" ht="13" customHeight="1">
      <c r="A30" s="6"/>
      <c r="B30" s="102" t="s">
        <v>144</v>
      </c>
      <c r="C30" s="72">
        <f>(R30*L4/100)+(AU30*O4/100)+(AV30*H4/100)+(AW30*G4/100)+(AX30*I4/100)+(AY30*J4/100)</f>
        <v>7.8960000000000017</v>
      </c>
      <c r="D30" s="11">
        <v>8</v>
      </c>
      <c r="E30" s="84">
        <f>(BH30*L5/100)+(CF30*O5/100)+(CG30*H5/100)+(CH30*G5/100)+(CI30*I5/100)+(CJ30*J5/100)</f>
        <v>0</v>
      </c>
      <c r="F30" s="85"/>
      <c r="G30" s="84">
        <f>(CY30*L6/100)+(DU30*O6/100)+(DV30*H6/100)+(DW30*G6/100)+(DX30*I6/100)+(DY30*J6/100)</f>
        <v>0</v>
      </c>
      <c r="H30" s="53">
        <f t="shared" si="0"/>
        <v>2.6320000000000006</v>
      </c>
      <c r="I30" s="85"/>
      <c r="J30" s="11"/>
      <c r="K30" s="60">
        <v>7.71</v>
      </c>
      <c r="L30" s="95">
        <v>9.5500000000000007</v>
      </c>
      <c r="M30" s="39">
        <v>7.6</v>
      </c>
      <c r="N30" s="95">
        <v>7.84</v>
      </c>
      <c r="O30" s="95">
        <v>7.73</v>
      </c>
      <c r="P30" s="95">
        <v>6.71</v>
      </c>
      <c r="Q30" s="97">
        <v>7.66</v>
      </c>
      <c r="R30" s="81">
        <f>SUM(K30:Q30)/M4</f>
        <v>7.8285714285714301</v>
      </c>
      <c r="S30" s="40">
        <v>10</v>
      </c>
      <c r="T30" s="40">
        <v>10</v>
      </c>
      <c r="U30" s="40">
        <v>10</v>
      </c>
      <c r="V30" s="40">
        <v>10</v>
      </c>
      <c r="W30" s="40">
        <v>10</v>
      </c>
      <c r="X30" s="40">
        <v>10</v>
      </c>
      <c r="Y30" s="40">
        <v>10</v>
      </c>
      <c r="Z30" s="40">
        <v>10</v>
      </c>
      <c r="AA30" s="40">
        <v>9</v>
      </c>
      <c r="AB30" s="40">
        <v>9</v>
      </c>
      <c r="AC30" s="40">
        <v>8</v>
      </c>
      <c r="AD30" s="40">
        <v>10</v>
      </c>
      <c r="AE30" s="40">
        <v>10</v>
      </c>
      <c r="AF30" s="40">
        <v>10</v>
      </c>
      <c r="AG30" s="40">
        <v>0</v>
      </c>
      <c r="AH30" s="40">
        <v>10</v>
      </c>
      <c r="AI30" s="40">
        <v>0</v>
      </c>
      <c r="AJ30" s="40">
        <v>0</v>
      </c>
      <c r="AK30" s="40">
        <v>9</v>
      </c>
      <c r="AL30" s="40">
        <v>10</v>
      </c>
      <c r="AM30" s="40"/>
      <c r="AN30" s="40"/>
      <c r="AO30" s="40"/>
      <c r="AP30" s="40"/>
      <c r="AQ30" s="40"/>
      <c r="AR30" s="40"/>
      <c r="AS30" s="40"/>
      <c r="AT30" s="40"/>
      <c r="AU30" s="54">
        <f>SUM(S30:AT30)/Q4</f>
        <v>8.25</v>
      </c>
      <c r="AV30" s="40"/>
      <c r="AW30" s="38">
        <f t="shared" si="1"/>
        <v>8.25</v>
      </c>
      <c r="AX30" s="38">
        <f t="shared" si="2"/>
        <v>7.9128571428571446</v>
      </c>
      <c r="AY30" s="38"/>
      <c r="AZ30" s="86" t="str">
        <f t="shared" si="3"/>
        <v>González Díaz, Álvaro</v>
      </c>
      <c r="BA30" s="87"/>
      <c r="BB30" s="39"/>
      <c r="BC30" s="39"/>
      <c r="BD30" s="39"/>
      <c r="BE30" s="39"/>
      <c r="BF30" s="39"/>
      <c r="BG30" s="39"/>
      <c r="BH30" s="81">
        <f>SUM(BA30:BG30)/M5</f>
        <v>0</v>
      </c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54">
        <f>SUM(BI30:CE30)/Q5</f>
        <v>0</v>
      </c>
      <c r="CG30" s="38"/>
      <c r="CH30" s="40"/>
      <c r="CI30" s="40"/>
      <c r="CJ30" s="88"/>
      <c r="CK30" s="86" t="str">
        <f t="shared" si="5"/>
        <v>González Díaz, Álvaro</v>
      </c>
      <c r="CL30" s="69"/>
      <c r="CM30" s="100"/>
      <c r="CN30" s="100"/>
      <c r="CO30" s="100"/>
      <c r="CP30" s="100"/>
      <c r="CQ30" s="100"/>
      <c r="CR30" s="100"/>
      <c r="CS30" s="100"/>
      <c r="CT30" s="39"/>
      <c r="CU30" s="39"/>
      <c r="CV30" s="39"/>
      <c r="CW30" s="39"/>
      <c r="CX30" s="39"/>
      <c r="CY30" s="81">
        <f>SUM(CL30:CX30)/M6</f>
        <v>0</v>
      </c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54">
        <f>SUM(CZ30:DT30)/Q6</f>
        <v>0</v>
      </c>
      <c r="DV30" s="38"/>
      <c r="DW30" s="38"/>
      <c r="DX30" s="40"/>
      <c r="DY30" s="70"/>
      <c r="DZ30" s="57" t="str">
        <f t="shared" si="7"/>
        <v>González Díaz, Álvaro</v>
      </c>
    </row>
    <row r="31" spans="1:130" s="5" customFormat="1" ht="13" customHeight="1">
      <c r="A31" s="6"/>
      <c r="B31" s="102" t="s">
        <v>145</v>
      </c>
      <c r="C31" s="71">
        <f>(R31*L4/100)+(AU31*O4/100)+(AV31*H4/100)+(AW31*G4/100)+(AX31*I4/100)+(AY31*J4/100)</f>
        <v>3.7735999999999996</v>
      </c>
      <c r="D31" s="10">
        <v>4</v>
      </c>
      <c r="E31" s="53">
        <f>(BH31*L5/100)+(CF31*O5/100)+(CG31*H5/100)+(CH31*G5/100)+(CI31*I5/100)+(CJ31*J5/100)</f>
        <v>0</v>
      </c>
      <c r="F31" s="10"/>
      <c r="G31" s="53">
        <f>(CY31*L6/100)+(DU31*O6/100)+(DV31*H6/100)+(DW31*G6/100)+(DX31*I6/100)+(DY31*J6/100)</f>
        <v>0</v>
      </c>
      <c r="H31" s="53">
        <f t="shared" si="0"/>
        <v>1.2578666666666665</v>
      </c>
      <c r="I31" s="10"/>
      <c r="J31" s="10"/>
      <c r="K31" s="59">
        <v>6.28</v>
      </c>
      <c r="L31" s="95">
        <v>6.93</v>
      </c>
      <c r="M31" s="37" t="s">
        <v>184</v>
      </c>
      <c r="N31" s="37" t="s">
        <v>184</v>
      </c>
      <c r="O31" s="37" t="s">
        <v>186</v>
      </c>
      <c r="P31" s="37">
        <v>6.33</v>
      </c>
      <c r="Q31" s="37">
        <v>4.04</v>
      </c>
      <c r="R31" s="81">
        <f>SUM(K31:Q31)/M4</f>
        <v>3.3685714285714283</v>
      </c>
      <c r="S31" s="38">
        <v>10</v>
      </c>
      <c r="T31" s="38">
        <v>10</v>
      </c>
      <c r="U31" s="38">
        <v>10</v>
      </c>
      <c r="V31" s="38">
        <v>0</v>
      </c>
      <c r="W31" s="38">
        <v>0</v>
      </c>
      <c r="X31" s="38">
        <v>0</v>
      </c>
      <c r="Y31" s="38">
        <v>10</v>
      </c>
      <c r="Z31" s="38">
        <v>0</v>
      </c>
      <c r="AA31" s="38">
        <v>0</v>
      </c>
      <c r="AB31" s="38">
        <v>9</v>
      </c>
      <c r="AC31" s="38">
        <v>9</v>
      </c>
      <c r="AD31" s="38">
        <v>10</v>
      </c>
      <c r="AE31" s="38">
        <v>10</v>
      </c>
      <c r="AF31" s="38">
        <v>10</v>
      </c>
      <c r="AG31" s="38">
        <v>0</v>
      </c>
      <c r="AH31" s="38">
        <v>10</v>
      </c>
      <c r="AI31" s="38">
        <v>10</v>
      </c>
      <c r="AJ31" s="38">
        <v>0</v>
      </c>
      <c r="AK31" s="38">
        <v>0</v>
      </c>
      <c r="AL31" s="38">
        <v>10</v>
      </c>
      <c r="AM31" s="38"/>
      <c r="AN31" s="38"/>
      <c r="AO31" s="38"/>
      <c r="AP31" s="38"/>
      <c r="AQ31" s="38"/>
      <c r="AR31" s="38"/>
      <c r="AS31" s="38"/>
      <c r="AT31" s="38"/>
      <c r="AU31" s="54">
        <f>SUM(S31:AT31)/Q4</f>
        <v>5.9</v>
      </c>
      <c r="AV31" s="38"/>
      <c r="AW31" s="38">
        <f t="shared" si="1"/>
        <v>5.9</v>
      </c>
      <c r="AX31" s="38">
        <f t="shared" si="2"/>
        <v>3.874857142857143</v>
      </c>
      <c r="AY31" s="38"/>
      <c r="AZ31" s="61" t="str">
        <f t="shared" si="3"/>
        <v>González Romero, Natalia</v>
      </c>
      <c r="BA31" s="82"/>
      <c r="BB31" s="37"/>
      <c r="BC31" s="37"/>
      <c r="BD31" s="37"/>
      <c r="BE31" s="37"/>
      <c r="BF31" s="37"/>
      <c r="BG31" s="37"/>
      <c r="BH31" s="81">
        <f>SUM(BA31:BG31)/M5</f>
        <v>0</v>
      </c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54">
        <f>SUM(BI31:CE31)/Q5</f>
        <v>0</v>
      </c>
      <c r="CG31" s="38"/>
      <c r="CH31" s="38"/>
      <c r="CI31" s="38"/>
      <c r="CJ31" s="83"/>
      <c r="CK31" s="61" t="str">
        <f t="shared" si="5"/>
        <v>González Romero, Natalia</v>
      </c>
      <c r="CL31" s="67"/>
      <c r="CM31" s="99"/>
      <c r="CN31" s="99"/>
      <c r="CO31" s="99"/>
      <c r="CP31" s="99"/>
      <c r="CQ31" s="99"/>
      <c r="CR31" s="99"/>
      <c r="CS31" s="99"/>
      <c r="CT31" s="37"/>
      <c r="CU31" s="37"/>
      <c r="CV31" s="37"/>
      <c r="CW31" s="37"/>
      <c r="CX31" s="37"/>
      <c r="CY31" s="81">
        <f>SUM(CL31:CX31)/M6</f>
        <v>0</v>
      </c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54">
        <f>SUM(CZ31:DT31)/Q6</f>
        <v>0</v>
      </c>
      <c r="DV31" s="38"/>
      <c r="DW31" s="38"/>
      <c r="DX31" s="38"/>
      <c r="DY31" s="68"/>
      <c r="DZ31" s="57" t="str">
        <f t="shared" si="7"/>
        <v>González Romero, Natalia</v>
      </c>
    </row>
    <row r="32" spans="1:130" s="5" customFormat="1" ht="13" customHeight="1">
      <c r="A32" s="6"/>
      <c r="B32" s="102" t="s">
        <v>146</v>
      </c>
      <c r="C32" s="72">
        <f>(R32*L4/100)+(AU32*O4/100)+(AV32*H4/100)+(AW32*G4/100)+(AX32*I4/100)+(AY32*J4/100)</f>
        <v>7.3000000000000007</v>
      </c>
      <c r="D32" s="11">
        <v>7</v>
      </c>
      <c r="E32" s="84">
        <f>(BH32*L5/100)+(CF32*O5/100)+(CG32*H5/100)+(CH32*G5/100)+(CI32*I5/100)+(CJ32*J5/100)</f>
        <v>0</v>
      </c>
      <c r="F32" s="85"/>
      <c r="G32" s="84">
        <f>(CY32*L6/100)+(DU32*O6/100)+(DV32*H6/100)+(DW32*G6/100)+(DX32*I6/100)+(DY32*J6/100)</f>
        <v>0</v>
      </c>
      <c r="H32" s="53">
        <f t="shared" si="0"/>
        <v>2.4333333333333336</v>
      </c>
      <c r="I32" s="85"/>
      <c r="J32" s="11"/>
      <c r="K32" s="60">
        <v>7.68</v>
      </c>
      <c r="L32" s="95">
        <v>10</v>
      </c>
      <c r="M32" s="39">
        <v>8.23</v>
      </c>
      <c r="N32" s="95">
        <v>7.5</v>
      </c>
      <c r="O32" s="95">
        <v>2.67</v>
      </c>
      <c r="P32" s="95">
        <v>5.82</v>
      </c>
      <c r="Q32" s="97">
        <v>6.6</v>
      </c>
      <c r="R32" s="81">
        <f>SUM(K32:Q32)/M4</f>
        <v>6.9285714285714288</v>
      </c>
      <c r="S32" s="40">
        <v>10</v>
      </c>
      <c r="T32" s="40">
        <v>10</v>
      </c>
      <c r="U32" s="40">
        <v>10</v>
      </c>
      <c r="V32" s="40">
        <v>10</v>
      </c>
      <c r="W32" s="40">
        <v>10</v>
      </c>
      <c r="X32" s="40">
        <v>10</v>
      </c>
      <c r="Y32" s="40">
        <v>10</v>
      </c>
      <c r="Z32" s="40">
        <v>10</v>
      </c>
      <c r="AA32" s="40">
        <v>9</v>
      </c>
      <c r="AB32" s="40">
        <v>9</v>
      </c>
      <c r="AC32" s="40">
        <v>8</v>
      </c>
      <c r="AD32" s="40">
        <v>10</v>
      </c>
      <c r="AE32" s="40">
        <v>10</v>
      </c>
      <c r="AF32" s="40">
        <v>10</v>
      </c>
      <c r="AG32" s="40">
        <v>0</v>
      </c>
      <c r="AH32" s="40">
        <v>10</v>
      </c>
      <c r="AI32" s="40">
        <v>10</v>
      </c>
      <c r="AJ32" s="40">
        <v>10</v>
      </c>
      <c r="AK32" s="40">
        <v>9</v>
      </c>
      <c r="AL32" s="40">
        <v>10</v>
      </c>
      <c r="AM32" s="40"/>
      <c r="AN32" s="40"/>
      <c r="AO32" s="40"/>
      <c r="AP32" s="40"/>
      <c r="AQ32" s="40"/>
      <c r="AR32" s="40"/>
      <c r="AS32" s="40"/>
      <c r="AT32" s="40"/>
      <c r="AU32" s="54">
        <f>SUM(S32:AT32)/Q4</f>
        <v>9.25</v>
      </c>
      <c r="AV32" s="40"/>
      <c r="AW32" s="38">
        <f t="shared" si="1"/>
        <v>9.25</v>
      </c>
      <c r="AX32" s="38">
        <f t="shared" si="2"/>
        <v>7.3928571428571441</v>
      </c>
      <c r="AY32" s="38"/>
      <c r="AZ32" s="86" t="str">
        <f t="shared" si="3"/>
        <v>Hidalgo Ruiz, Bienvenido</v>
      </c>
      <c r="BA32" s="87"/>
      <c r="BB32" s="39"/>
      <c r="BC32" s="39"/>
      <c r="BD32" s="39"/>
      <c r="BE32" s="39"/>
      <c r="BF32" s="39"/>
      <c r="BG32" s="39"/>
      <c r="BH32" s="81">
        <f>SUM(BA32:BG32)/M5</f>
        <v>0</v>
      </c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54">
        <f>SUM(BI32:CE32)/Q5</f>
        <v>0</v>
      </c>
      <c r="CG32" s="38"/>
      <c r="CH32" s="40"/>
      <c r="CI32" s="40"/>
      <c r="CJ32" s="88"/>
      <c r="CK32" s="86" t="str">
        <f t="shared" si="5"/>
        <v>Hidalgo Ruiz, Bienvenido</v>
      </c>
      <c r="CL32" s="69"/>
      <c r="CM32" s="100"/>
      <c r="CN32" s="100"/>
      <c r="CO32" s="100"/>
      <c r="CP32" s="100"/>
      <c r="CQ32" s="100"/>
      <c r="CR32" s="100"/>
      <c r="CS32" s="100"/>
      <c r="CT32" s="39"/>
      <c r="CU32" s="39"/>
      <c r="CV32" s="39"/>
      <c r="CW32" s="39"/>
      <c r="CX32" s="39"/>
      <c r="CY32" s="81">
        <f>SUM(CL32:CX32)/M6</f>
        <v>0</v>
      </c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54">
        <f>SUM(CZ32:DT32)/Q6</f>
        <v>0</v>
      </c>
      <c r="DV32" s="38"/>
      <c r="DW32" s="38"/>
      <c r="DX32" s="40"/>
      <c r="DY32" s="70"/>
      <c r="DZ32" s="57" t="str">
        <f t="shared" si="7"/>
        <v>Hidalgo Ruiz, Bienvenido</v>
      </c>
    </row>
    <row r="33" spans="1:130" s="5" customFormat="1" ht="13" customHeight="1">
      <c r="A33" s="6"/>
      <c r="B33" s="102" t="s">
        <v>147</v>
      </c>
      <c r="C33" s="71">
        <f>(R33*L4/100)+(AU33*O4/100)+(AV33*H4/100)+(AW33*G4/100)+(AX33*I4/100)+(AY33*J4/100)</f>
        <v>3.7907999999999999</v>
      </c>
      <c r="D33" s="10">
        <v>4</v>
      </c>
      <c r="E33" s="53">
        <f>(BH33*L5/100)+(CF33*O5/100)+(CG33*H5/100)+(CH33*G5/100)+(CI33*I5/100)+(CJ33*J5/100)</f>
        <v>0</v>
      </c>
      <c r="F33" s="10"/>
      <c r="G33" s="53">
        <f>(CY33*L6/100)+(DU33*O6/100)+(DV33*H6/100)+(DW33*G6/100)+(DX33*I6/100)+(DY33*J6/100)</f>
        <v>0</v>
      </c>
      <c r="H33" s="53">
        <f t="shared" si="0"/>
        <v>1.2636000000000001</v>
      </c>
      <c r="I33" s="10"/>
      <c r="J33" s="10"/>
      <c r="K33" s="59">
        <v>4.9800000000000004</v>
      </c>
      <c r="L33" s="37">
        <v>4.2</v>
      </c>
      <c r="M33" s="37">
        <v>2.6</v>
      </c>
      <c r="N33" s="37">
        <v>3.04</v>
      </c>
      <c r="O33" s="37">
        <v>3.33</v>
      </c>
      <c r="P33" s="37" t="s">
        <v>185</v>
      </c>
      <c r="Q33" s="37">
        <v>5.64</v>
      </c>
      <c r="R33" s="81">
        <f>SUM(K33:Q33)/M4</f>
        <v>3.3985714285714286</v>
      </c>
      <c r="S33" s="38">
        <v>0</v>
      </c>
      <c r="T33" s="38">
        <v>10</v>
      </c>
      <c r="U33" s="38">
        <v>10</v>
      </c>
      <c r="V33" s="38">
        <v>0</v>
      </c>
      <c r="W33" s="38">
        <v>0</v>
      </c>
      <c r="X33" s="38">
        <v>10</v>
      </c>
      <c r="Y33" s="38">
        <v>10</v>
      </c>
      <c r="Z33" s="38">
        <v>10</v>
      </c>
      <c r="AA33" s="38">
        <v>0</v>
      </c>
      <c r="AB33" s="38">
        <v>9</v>
      </c>
      <c r="AC33" s="38">
        <v>8</v>
      </c>
      <c r="AD33" s="38">
        <v>0</v>
      </c>
      <c r="AE33" s="38">
        <v>10</v>
      </c>
      <c r="AF33" s="38">
        <v>10</v>
      </c>
      <c r="AG33" s="38">
        <v>10</v>
      </c>
      <c r="AH33" s="38">
        <v>10</v>
      </c>
      <c r="AI33" s="38">
        <v>0</v>
      </c>
      <c r="AJ33" s="38">
        <v>0</v>
      </c>
      <c r="AK33" s="38">
        <v>0</v>
      </c>
      <c r="AL33" s="38">
        <v>10</v>
      </c>
      <c r="AM33" s="38"/>
      <c r="AN33" s="38"/>
      <c r="AO33" s="38"/>
      <c r="AP33" s="38"/>
      <c r="AQ33" s="38"/>
      <c r="AR33" s="38"/>
      <c r="AS33" s="38"/>
      <c r="AT33" s="38"/>
      <c r="AU33" s="54">
        <f>SUM(S33:AT33)/Q4</f>
        <v>5.85</v>
      </c>
      <c r="AV33" s="38"/>
      <c r="AW33" s="38">
        <f t="shared" si="1"/>
        <v>5.85</v>
      </c>
      <c r="AX33" s="38">
        <f t="shared" si="2"/>
        <v>3.8888571428571428</v>
      </c>
      <c r="AY33" s="38"/>
      <c r="AZ33" s="61" t="str">
        <f t="shared" si="3"/>
        <v>Infante Jiménez, Zaira</v>
      </c>
      <c r="BA33" s="82"/>
      <c r="BB33" s="37"/>
      <c r="BC33" s="37"/>
      <c r="BD33" s="37"/>
      <c r="BE33" s="37"/>
      <c r="BF33" s="37"/>
      <c r="BG33" s="37"/>
      <c r="BH33" s="81">
        <f>SUM(BA33:BG33)/M5</f>
        <v>0</v>
      </c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54">
        <f>SUM(BI33:CE33)/Q5</f>
        <v>0</v>
      </c>
      <c r="CG33" s="38"/>
      <c r="CH33" s="38"/>
      <c r="CI33" s="38"/>
      <c r="CJ33" s="83"/>
      <c r="CK33" s="61" t="str">
        <f t="shared" si="5"/>
        <v>Infante Jiménez, Zaira</v>
      </c>
      <c r="CL33" s="67"/>
      <c r="CM33" s="99"/>
      <c r="CN33" s="99"/>
      <c r="CO33" s="99"/>
      <c r="CP33" s="99"/>
      <c r="CQ33" s="99"/>
      <c r="CR33" s="99"/>
      <c r="CS33" s="99"/>
      <c r="CT33" s="37"/>
      <c r="CU33" s="37"/>
      <c r="CV33" s="37"/>
      <c r="CW33" s="37"/>
      <c r="CX33" s="37"/>
      <c r="CY33" s="81">
        <f>SUM(CL33:CX33)/M6</f>
        <v>0</v>
      </c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54">
        <f>SUM(CZ33:DT33)/Q6</f>
        <v>0</v>
      </c>
      <c r="DV33" s="38"/>
      <c r="DW33" s="38"/>
      <c r="DX33" s="38"/>
      <c r="DY33" s="68"/>
      <c r="DZ33" s="57" t="str">
        <f t="shared" si="7"/>
        <v>Infante Jiménez, Zaira</v>
      </c>
    </row>
    <row r="34" spans="1:130" s="5" customFormat="1" ht="13" customHeight="1">
      <c r="A34" s="6"/>
      <c r="B34" s="102" t="s">
        <v>148</v>
      </c>
      <c r="C34" s="72">
        <f>(R34*L4/100)+(AU34*O4/100)+(AV34*H4/100)+(AW34*G4/100)+(AX34*I4/100)+(AY34*J4/100)</f>
        <v>4.32</v>
      </c>
      <c r="D34" s="11">
        <v>4</v>
      </c>
      <c r="E34" s="84">
        <f>(BH34*L5/100)+(CF34*O5/100)+(CG34*H5/100)+(CH34*G5/100)+(CI34*I5/100)+(CJ34*J5/100)</f>
        <v>0</v>
      </c>
      <c r="F34" s="85"/>
      <c r="G34" s="84">
        <f>(CY34*L6/100)+(DU34*O6/100)+(DV34*H6/100)+(DW34*G6/100)+(DX34*I6/100)+(DY34*J6/100)</f>
        <v>0</v>
      </c>
      <c r="H34" s="53">
        <f t="shared" si="0"/>
        <v>1.4400000000000002</v>
      </c>
      <c r="I34" s="85"/>
      <c r="J34" s="11"/>
      <c r="K34" s="60">
        <v>6.79</v>
      </c>
      <c r="L34" s="95">
        <v>3.64</v>
      </c>
      <c r="M34" s="39">
        <v>4.0599999999999996</v>
      </c>
      <c r="N34" s="39">
        <v>4.1900000000000004</v>
      </c>
      <c r="O34" s="95">
        <v>5.87</v>
      </c>
      <c r="P34" s="39">
        <v>0.25</v>
      </c>
      <c r="Q34" s="39">
        <v>3.4</v>
      </c>
      <c r="R34" s="81">
        <f>SUM(K34:Q34)/M4</f>
        <v>4.0285714285714285</v>
      </c>
      <c r="S34" s="40">
        <v>0</v>
      </c>
      <c r="T34" s="40">
        <v>10</v>
      </c>
      <c r="U34" s="40">
        <v>10</v>
      </c>
      <c r="V34" s="40">
        <v>10</v>
      </c>
      <c r="W34" s="40">
        <v>0</v>
      </c>
      <c r="X34" s="40">
        <v>0</v>
      </c>
      <c r="Y34" s="40">
        <v>10</v>
      </c>
      <c r="Z34" s="40">
        <v>10</v>
      </c>
      <c r="AA34" s="40">
        <v>9</v>
      </c>
      <c r="AB34" s="40">
        <v>9</v>
      </c>
      <c r="AC34" s="40">
        <v>9</v>
      </c>
      <c r="AD34" s="40">
        <v>10</v>
      </c>
      <c r="AE34" s="40">
        <v>10</v>
      </c>
      <c r="AF34" s="40">
        <v>0</v>
      </c>
      <c r="AG34" s="40">
        <v>10</v>
      </c>
      <c r="AH34" s="40">
        <v>0</v>
      </c>
      <c r="AI34" s="40">
        <v>10</v>
      </c>
      <c r="AJ34" s="40">
        <v>0</v>
      </c>
      <c r="AK34" s="40">
        <v>0</v>
      </c>
      <c r="AL34" s="40">
        <v>0</v>
      </c>
      <c r="AM34" s="40"/>
      <c r="AN34" s="40"/>
      <c r="AO34" s="40"/>
      <c r="AP34" s="40"/>
      <c r="AQ34" s="40"/>
      <c r="AR34" s="40"/>
      <c r="AS34" s="40"/>
      <c r="AT34" s="40"/>
      <c r="AU34" s="54">
        <f>SUM(S34:AT34)/Q4</f>
        <v>5.85</v>
      </c>
      <c r="AV34" s="40"/>
      <c r="AW34" s="38">
        <f t="shared" si="1"/>
        <v>5.85</v>
      </c>
      <c r="AX34" s="38">
        <f t="shared" si="2"/>
        <v>4.3928571428571423</v>
      </c>
      <c r="AY34" s="38"/>
      <c r="AZ34" s="86" t="str">
        <f t="shared" si="3"/>
        <v>Jurado Lara, Laura</v>
      </c>
      <c r="BA34" s="87"/>
      <c r="BB34" s="39"/>
      <c r="BC34" s="39"/>
      <c r="BD34" s="39"/>
      <c r="BE34" s="39"/>
      <c r="BF34" s="39"/>
      <c r="BG34" s="39"/>
      <c r="BH34" s="81">
        <f>SUM(BA34:BG34)/M5</f>
        <v>0</v>
      </c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54">
        <f>SUM(BI34:CE34)/Q5</f>
        <v>0</v>
      </c>
      <c r="CG34" s="38"/>
      <c r="CH34" s="40"/>
      <c r="CI34" s="40"/>
      <c r="CJ34" s="88"/>
      <c r="CK34" s="86" t="str">
        <f t="shared" si="5"/>
        <v>Jurado Lara, Laura</v>
      </c>
      <c r="CL34" s="69"/>
      <c r="CM34" s="100"/>
      <c r="CN34" s="100"/>
      <c r="CO34" s="100"/>
      <c r="CP34" s="100"/>
      <c r="CQ34" s="100"/>
      <c r="CR34" s="100"/>
      <c r="CS34" s="100"/>
      <c r="CT34" s="39"/>
      <c r="CU34" s="39"/>
      <c r="CV34" s="39"/>
      <c r="CW34" s="39"/>
      <c r="CX34" s="39"/>
      <c r="CY34" s="81">
        <f>SUM(CL34:CX34)/M6</f>
        <v>0</v>
      </c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54">
        <f>SUM(CZ34:DT34)/Q6</f>
        <v>0</v>
      </c>
      <c r="DV34" s="38"/>
      <c r="DW34" s="38"/>
      <c r="DX34" s="40"/>
      <c r="DY34" s="70"/>
      <c r="DZ34" s="57" t="str">
        <f t="shared" si="7"/>
        <v>Jurado Lara, Laura</v>
      </c>
    </row>
    <row r="35" spans="1:130" s="5" customFormat="1" ht="13" customHeight="1">
      <c r="A35" s="6"/>
      <c r="B35" s="102" t="s">
        <v>149</v>
      </c>
      <c r="C35" s="71">
        <f>(R35*L4/100)+(AU35*O4/100)+(AV35*H4/100)+(AW35*G4/100)+(AX35*I4/100)+(AY35*J4/100)</f>
        <v>2.2116000000000002</v>
      </c>
      <c r="D35" s="10">
        <v>2</v>
      </c>
      <c r="E35" s="53">
        <f>(BH35*L5/100)+(CF35*O5/100)+(CG35*H5/100)+(CH35*G5/100)+(CI35*I5/100)+(CJ35*J5/100)</f>
        <v>0</v>
      </c>
      <c r="F35" s="10"/>
      <c r="G35" s="53">
        <f>(CY35*L6/100)+(DU35*O6/100)+(DV35*H6/100)+(DW35*G6/100)+(DX35*I6/100)+(DY35*J6/100)</f>
        <v>0</v>
      </c>
      <c r="H35" s="53">
        <f t="shared" si="0"/>
        <v>0.73720000000000008</v>
      </c>
      <c r="I35" s="10"/>
      <c r="J35" s="10"/>
      <c r="K35" s="59">
        <v>3.6</v>
      </c>
      <c r="L35" s="37">
        <v>2.73</v>
      </c>
      <c r="M35" s="37">
        <v>2.4</v>
      </c>
      <c r="N35" s="37">
        <v>1.1299999999999999</v>
      </c>
      <c r="O35" s="37">
        <v>2</v>
      </c>
      <c r="P35" s="37">
        <v>2.5299999999999998</v>
      </c>
      <c r="Q35" s="37">
        <v>4.04</v>
      </c>
      <c r="R35" s="81">
        <f>SUM(K35:Q35)/M4</f>
        <v>2.632857142857143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0</v>
      </c>
      <c r="AH35" s="38">
        <v>0</v>
      </c>
      <c r="AI35" s="38">
        <v>0</v>
      </c>
      <c r="AJ35" s="38">
        <v>0</v>
      </c>
      <c r="AK35" s="38">
        <v>0</v>
      </c>
      <c r="AL35" s="38">
        <v>0</v>
      </c>
      <c r="AM35" s="38"/>
      <c r="AN35" s="38"/>
      <c r="AO35" s="38"/>
      <c r="AP35" s="38"/>
      <c r="AQ35" s="38"/>
      <c r="AR35" s="38"/>
      <c r="AS35" s="38"/>
      <c r="AT35" s="38"/>
      <c r="AU35" s="54">
        <f>SUM(S35:AT35)/Q4</f>
        <v>0</v>
      </c>
      <c r="AV35" s="38"/>
      <c r="AW35" s="38">
        <f t="shared" si="1"/>
        <v>0</v>
      </c>
      <c r="AX35" s="38">
        <f t="shared" si="2"/>
        <v>2.1062857142857143</v>
      </c>
      <c r="AY35" s="38"/>
      <c r="AZ35" s="61" t="str">
        <f t="shared" si="3"/>
        <v>Lagares García, José Miguel</v>
      </c>
      <c r="BA35" s="82"/>
      <c r="BB35" s="37"/>
      <c r="BC35" s="37"/>
      <c r="BD35" s="37"/>
      <c r="BE35" s="37"/>
      <c r="BF35" s="37"/>
      <c r="BG35" s="37"/>
      <c r="BH35" s="81">
        <f>SUM(BA35:BG35)/M5</f>
        <v>0</v>
      </c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54">
        <f>SUM(BI35:CE35)/Q5</f>
        <v>0</v>
      </c>
      <c r="CG35" s="38"/>
      <c r="CH35" s="38"/>
      <c r="CI35" s="38"/>
      <c r="CJ35" s="83"/>
      <c r="CK35" s="61" t="str">
        <f t="shared" si="5"/>
        <v>Lagares García, José Miguel</v>
      </c>
      <c r="CL35" s="67"/>
      <c r="CM35" s="99"/>
      <c r="CN35" s="99"/>
      <c r="CO35" s="99"/>
      <c r="CP35" s="99"/>
      <c r="CQ35" s="99"/>
      <c r="CR35" s="99"/>
      <c r="CS35" s="99"/>
      <c r="CT35" s="37"/>
      <c r="CU35" s="37"/>
      <c r="CV35" s="37"/>
      <c r="CW35" s="37"/>
      <c r="CX35" s="37"/>
      <c r="CY35" s="81">
        <f>SUM(CL35:CX35)/M6</f>
        <v>0</v>
      </c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54">
        <f>SUM(CZ35:DT35)/Q6</f>
        <v>0</v>
      </c>
      <c r="DV35" s="38"/>
      <c r="DW35" s="38"/>
      <c r="DX35" s="38"/>
      <c r="DY35" s="68"/>
      <c r="DZ35" s="57" t="str">
        <f t="shared" si="7"/>
        <v>Lagares García, José Miguel</v>
      </c>
    </row>
    <row r="36" spans="1:130" s="5" customFormat="1" ht="13" customHeight="1">
      <c r="A36" s="6"/>
      <c r="B36" s="103" t="s">
        <v>150</v>
      </c>
      <c r="C36" s="72">
        <f>(R36*L4/100)+(AU36*O4/100)+(AV36*H4/100)+(AW36*G4/100)+(AX36*I4/100)+(AY36*J4/100)</f>
        <v>0.27240000000000003</v>
      </c>
      <c r="D36" s="11">
        <v>1</v>
      </c>
      <c r="E36" s="84">
        <f>(BH36*L5/100)+(CF36*O5/100)+(CG36*H5/100)+(CH36*G5/100)+(CI36*I5/100)+(CJ36*J5/100)</f>
        <v>0</v>
      </c>
      <c r="F36" s="85"/>
      <c r="G36" s="84">
        <f>(CY36*L6/100)+(DU36*O6/100)+(DV36*H6/100)+(DW36*G6/100)+(DX36*I6/100)+(DY36*J6/100)</f>
        <v>0</v>
      </c>
      <c r="H36" s="53">
        <f t="shared" si="0"/>
        <v>9.0800000000000006E-2</v>
      </c>
      <c r="I36" s="85"/>
      <c r="J36" s="11"/>
      <c r="K36" s="60">
        <v>0</v>
      </c>
      <c r="L36" s="39">
        <v>2.27</v>
      </c>
      <c r="M36" s="39" t="s">
        <v>184</v>
      </c>
      <c r="N36" s="97" t="s">
        <v>184</v>
      </c>
      <c r="O36" s="39" t="s">
        <v>184</v>
      </c>
      <c r="P36" s="39" t="s">
        <v>187</v>
      </c>
      <c r="Q36" s="39" t="s">
        <v>179</v>
      </c>
      <c r="R36" s="81">
        <f>SUM(K36:Q36)/M4</f>
        <v>0.32428571428571429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/>
      <c r="AN36" s="40"/>
      <c r="AO36" s="40"/>
      <c r="AP36" s="40"/>
      <c r="AQ36" s="40"/>
      <c r="AR36" s="40"/>
      <c r="AS36" s="40"/>
      <c r="AT36" s="40"/>
      <c r="AU36" s="54">
        <f>SUM(S36:AT36)/Q4</f>
        <v>0</v>
      </c>
      <c r="AV36" s="40"/>
      <c r="AW36" s="38">
        <f t="shared" si="1"/>
        <v>0</v>
      </c>
      <c r="AX36" s="38">
        <f t="shared" si="2"/>
        <v>0.25942857142857145</v>
      </c>
      <c r="AY36" s="38"/>
      <c r="AZ36" s="86" t="str">
        <f t="shared" si="3"/>
        <v>Martínez Romero, Josué</v>
      </c>
      <c r="BA36" s="87"/>
      <c r="BB36" s="39"/>
      <c r="BC36" s="39"/>
      <c r="BD36" s="39"/>
      <c r="BE36" s="39"/>
      <c r="BF36" s="39"/>
      <c r="BG36" s="39"/>
      <c r="BH36" s="81">
        <f>SUM(BA36:BG36)/M5</f>
        <v>0</v>
      </c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54">
        <f>SUM(BI36:CE36)/Q5</f>
        <v>0</v>
      </c>
      <c r="CG36" s="38"/>
      <c r="CH36" s="40"/>
      <c r="CI36" s="40"/>
      <c r="CJ36" s="88"/>
      <c r="CK36" s="86" t="str">
        <f t="shared" si="5"/>
        <v>Martínez Romero, Josué</v>
      </c>
      <c r="CL36" s="69"/>
      <c r="CM36" s="100"/>
      <c r="CN36" s="100"/>
      <c r="CO36" s="100"/>
      <c r="CP36" s="100"/>
      <c r="CQ36" s="100"/>
      <c r="CR36" s="100"/>
      <c r="CS36" s="100"/>
      <c r="CT36" s="39"/>
      <c r="CU36" s="39"/>
      <c r="CV36" s="39"/>
      <c r="CW36" s="39"/>
      <c r="CX36" s="39"/>
      <c r="CY36" s="81">
        <f>SUM(CL36:CX36)/M6</f>
        <v>0</v>
      </c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54">
        <f>SUM(CZ36:DT36)/Q6</f>
        <v>0</v>
      </c>
      <c r="DV36" s="38"/>
      <c r="DW36" s="38"/>
      <c r="DX36" s="40"/>
      <c r="DY36" s="70"/>
      <c r="DZ36" s="57" t="str">
        <f t="shared" si="7"/>
        <v>Martínez Romero, Josué</v>
      </c>
    </row>
    <row r="37" spans="1:130" s="5" customFormat="1" ht="13" customHeight="1">
      <c r="A37" s="6"/>
      <c r="B37" s="102" t="s">
        <v>151</v>
      </c>
      <c r="C37" s="72">
        <f>(R37*L4/100)+(AU37*O4/100)+(AV37*H4/100)+(AW37*G4/100)+(AX37*I4/100)+(AY37*J4/100)</f>
        <v>4.7124000000000006</v>
      </c>
      <c r="D37" s="10" t="s">
        <v>195</v>
      </c>
      <c r="E37" s="53">
        <f>(BH37*L5/100)+(CF37*O5/100)+(CG37*H5/100)+(CH37*G5/100)+(CI37*I5/100)+(CJ37*J5/100)</f>
        <v>0</v>
      </c>
      <c r="F37" s="10"/>
      <c r="G37" s="53">
        <f>(CY37*L6/100)+(DU37*O6/100)+(DV37*H6/100)+(DW37*G6/100)+(DX37*I6/100)+(DY37*J6/100)</f>
        <v>0</v>
      </c>
      <c r="H37" s="53">
        <f t="shared" si="0"/>
        <v>1.5708000000000002</v>
      </c>
      <c r="I37" s="10"/>
      <c r="J37" s="10"/>
      <c r="K37" s="59">
        <v>6.45</v>
      </c>
      <c r="L37" s="95">
        <v>4.43</v>
      </c>
      <c r="M37" s="37">
        <v>3.75</v>
      </c>
      <c r="N37" s="95">
        <v>7.38</v>
      </c>
      <c r="O37" s="95">
        <v>5.2</v>
      </c>
      <c r="P37" s="37" t="s">
        <v>187</v>
      </c>
      <c r="Q37" s="37">
        <v>4.26</v>
      </c>
      <c r="R37" s="81">
        <f>SUM(K37:Q37)/M4</f>
        <v>4.4957142857142856</v>
      </c>
      <c r="S37" s="38">
        <v>10</v>
      </c>
      <c r="T37" s="38">
        <v>10</v>
      </c>
      <c r="U37" s="38">
        <v>10</v>
      </c>
      <c r="V37" s="38">
        <v>10</v>
      </c>
      <c r="W37" s="38">
        <v>0</v>
      </c>
      <c r="X37" s="38">
        <v>10</v>
      </c>
      <c r="Y37" s="38">
        <v>10</v>
      </c>
      <c r="Z37" s="38">
        <v>10</v>
      </c>
      <c r="AA37" s="38">
        <v>9</v>
      </c>
      <c r="AB37" s="38">
        <v>9</v>
      </c>
      <c r="AC37" s="38">
        <v>9</v>
      </c>
      <c r="AD37" s="38">
        <v>10</v>
      </c>
      <c r="AE37" s="38">
        <v>10</v>
      </c>
      <c r="AF37" s="38">
        <v>0</v>
      </c>
      <c r="AG37" s="38">
        <v>0</v>
      </c>
      <c r="AH37" s="38">
        <v>0</v>
      </c>
      <c r="AI37" s="38">
        <v>0</v>
      </c>
      <c r="AJ37" s="38">
        <v>0</v>
      </c>
      <c r="AK37" s="38">
        <v>0</v>
      </c>
      <c r="AL37" s="38">
        <v>0</v>
      </c>
      <c r="AM37" s="38"/>
      <c r="AN37" s="38"/>
      <c r="AO37" s="38"/>
      <c r="AP37" s="38"/>
      <c r="AQ37" s="38"/>
      <c r="AR37" s="38"/>
      <c r="AS37" s="38"/>
      <c r="AT37" s="38"/>
      <c r="AU37" s="54">
        <f>SUM(S37:AT37)/Q4</f>
        <v>5.85</v>
      </c>
      <c r="AV37" s="38"/>
      <c r="AW37" s="38">
        <f t="shared" si="1"/>
        <v>5.85</v>
      </c>
      <c r="AX37" s="38">
        <f t="shared" si="2"/>
        <v>4.766571428571428</v>
      </c>
      <c r="AY37" s="38"/>
      <c r="AZ37" s="61" t="str">
        <f t="shared" si="3"/>
        <v>Pérez Parrado, Mario José</v>
      </c>
      <c r="BA37" s="82"/>
      <c r="BB37" s="37"/>
      <c r="BC37" s="37"/>
      <c r="BD37" s="37"/>
      <c r="BE37" s="37"/>
      <c r="BF37" s="37"/>
      <c r="BG37" s="37"/>
      <c r="BH37" s="81">
        <f>SUM(BA37:BG37)/M5</f>
        <v>0</v>
      </c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54">
        <f>SUM(BI37:BX37)/Q5</f>
        <v>0</v>
      </c>
      <c r="CG37" s="38"/>
      <c r="CH37" s="38"/>
      <c r="CI37" s="38"/>
      <c r="CJ37" s="83"/>
      <c r="CK37" s="61" t="str">
        <f t="shared" si="5"/>
        <v>Pérez Parrado, Mario José</v>
      </c>
      <c r="CL37" s="67"/>
      <c r="CM37" s="99"/>
      <c r="CN37" s="99"/>
      <c r="CO37" s="99"/>
      <c r="CP37" s="99"/>
      <c r="CQ37" s="99"/>
      <c r="CR37" s="99"/>
      <c r="CS37" s="99"/>
      <c r="CT37" s="37"/>
      <c r="CU37" s="37"/>
      <c r="CV37" s="37"/>
      <c r="CW37" s="37"/>
      <c r="CX37" s="37"/>
      <c r="CY37" s="81">
        <f>SUM(CL37:CX37)/M6</f>
        <v>0</v>
      </c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54">
        <f>SUM(CZ37:DT37)/Q6</f>
        <v>0</v>
      </c>
      <c r="DV37" s="38"/>
      <c r="DW37" s="38"/>
      <c r="DX37" s="38"/>
      <c r="DY37" s="68"/>
      <c r="DZ37" s="57" t="str">
        <f t="shared" si="7"/>
        <v>Pérez Parrado, Mario José</v>
      </c>
    </row>
    <row r="38" spans="1:130" s="5" customFormat="1" ht="13" customHeight="1">
      <c r="A38" s="6"/>
      <c r="B38" s="74"/>
      <c r="C38" s="72">
        <f>(R38*L4/100)+(AU38*O4/100)+(AV38*H4/100)+(AW38*G4/100)+(AX38*I4/100)+(AY38*J4/100)</f>
        <v>0</v>
      </c>
      <c r="D38" s="11"/>
      <c r="E38" s="84">
        <f>(BH38*L5/100)+(CF38*O5/100)+(CG38*H5/100)+(CH38*G5/100)+(CI38*I5/100)+(CJ38*J5/100)</f>
        <v>0</v>
      </c>
      <c r="F38" s="85"/>
      <c r="G38" s="84">
        <f>(CY38*L6/100)+(DU38*O6/100)+(DV38*H6/100)+(DW38*G6/100)+(DX38*I6/100)+(DY38*J6/100)</f>
        <v>0</v>
      </c>
      <c r="H38" s="53">
        <f t="shared" si="0"/>
        <v>0</v>
      </c>
      <c r="I38" s="85"/>
      <c r="J38" s="11"/>
      <c r="K38" s="60"/>
      <c r="L38" s="39"/>
      <c r="M38" s="39"/>
      <c r="N38" s="39"/>
      <c r="O38" s="39"/>
      <c r="P38" s="39"/>
      <c r="Q38" s="39"/>
      <c r="R38" s="81">
        <f>SUM(K38:Q38)/M4</f>
        <v>0</v>
      </c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54">
        <f>SUM(S38:AT38)/Q4</f>
        <v>0</v>
      </c>
      <c r="AV38" s="40"/>
      <c r="AW38" s="38"/>
      <c r="AX38" s="40"/>
      <c r="AY38" s="38"/>
      <c r="AZ38" s="86">
        <f t="shared" si="3"/>
        <v>0</v>
      </c>
      <c r="BA38" s="87"/>
      <c r="BB38" s="39"/>
      <c r="BC38" s="39"/>
      <c r="BD38" s="39"/>
      <c r="BE38" s="39"/>
      <c r="BF38" s="39"/>
      <c r="BG38" s="39"/>
      <c r="BH38" s="81">
        <f>SUM(BA38:BG38)/M5</f>
        <v>0</v>
      </c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54">
        <f>SUM(BI38:BX38)/Q5</f>
        <v>0</v>
      </c>
      <c r="CG38" s="40"/>
      <c r="CH38" s="38"/>
      <c r="CI38" s="40"/>
      <c r="CJ38" s="88"/>
      <c r="CK38" s="86">
        <f t="shared" si="5"/>
        <v>0</v>
      </c>
      <c r="CL38" s="69"/>
      <c r="CM38" s="100"/>
      <c r="CN38" s="100"/>
      <c r="CO38" s="100"/>
      <c r="CP38" s="100"/>
      <c r="CQ38" s="100"/>
      <c r="CR38" s="100"/>
      <c r="CS38" s="100"/>
      <c r="CT38" s="39"/>
      <c r="CU38" s="39"/>
      <c r="CV38" s="39"/>
      <c r="CW38" s="39"/>
      <c r="CX38" s="39"/>
      <c r="CY38" s="81">
        <f>SUM(CL38:CX38)/M6</f>
        <v>0</v>
      </c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54">
        <f>SUM(CZ38:DT38)/Q6</f>
        <v>0</v>
      </c>
      <c r="DV38" s="40"/>
      <c r="DW38" s="38"/>
      <c r="DX38" s="40"/>
      <c r="DY38" s="70"/>
      <c r="DZ38" s="57">
        <f t="shared" si="7"/>
        <v>0</v>
      </c>
    </row>
    <row r="39" spans="1:130" s="5" customFormat="1" ht="13" customHeight="1">
      <c r="A39" s="6"/>
      <c r="B39" s="74"/>
      <c r="C39" s="72">
        <f>(R39*L4/100)+(AU39*O4/100)+(AV39*H4/100)+(AW39*G4/100)+(AX39*I4/100)+(AY39*J4/100)</f>
        <v>0</v>
      </c>
      <c r="D39" s="10"/>
      <c r="E39" s="53">
        <f>(BH39*L5/100)+(CF39*O5/100)+(CG39*H5/100)+(CH39*G5/100)+(CI39*I5/100)+(CJ39*J5/100)</f>
        <v>0</v>
      </c>
      <c r="F39" s="10"/>
      <c r="G39" s="53">
        <f>(CY39*L6/100)+(DU39*O6/100)+(DV39*H6/100)+(DW39*G6/100)+(DX39*I6/100)+(DY39*J6/100)</f>
        <v>0</v>
      </c>
      <c r="H39" s="53">
        <f t="shared" si="0"/>
        <v>0</v>
      </c>
      <c r="I39" s="10"/>
      <c r="J39" s="10"/>
      <c r="K39" s="59"/>
      <c r="L39" s="37"/>
      <c r="M39" s="37"/>
      <c r="N39" s="37"/>
      <c r="O39" s="37"/>
      <c r="P39" s="37"/>
      <c r="Q39" s="37"/>
      <c r="R39" s="81">
        <f>SUM(K39:Q39)/M4</f>
        <v>0</v>
      </c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54">
        <f>SUM(S39:AT39)/Q4</f>
        <v>0</v>
      </c>
      <c r="AV39" s="38"/>
      <c r="AW39" s="38"/>
      <c r="AX39" s="38"/>
      <c r="AY39" s="38"/>
      <c r="AZ39" s="61">
        <f t="shared" si="3"/>
        <v>0</v>
      </c>
      <c r="BA39" s="82"/>
      <c r="BB39" s="37"/>
      <c r="BC39" s="37"/>
      <c r="BD39" s="37"/>
      <c r="BE39" s="37"/>
      <c r="BF39" s="37"/>
      <c r="BG39" s="37"/>
      <c r="BH39" s="81">
        <f>SUM(BA39:BG39)/M5</f>
        <v>0</v>
      </c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54">
        <f>SUM(BI39:BX39)/Q5</f>
        <v>0</v>
      </c>
      <c r="CG39" s="38"/>
      <c r="CH39" s="38"/>
      <c r="CI39" s="38"/>
      <c r="CJ39" s="83"/>
      <c r="CK39" s="61">
        <f t="shared" si="5"/>
        <v>0</v>
      </c>
      <c r="CL39" s="67"/>
      <c r="CM39" s="99"/>
      <c r="CN39" s="99"/>
      <c r="CO39" s="99"/>
      <c r="CP39" s="99"/>
      <c r="CQ39" s="99"/>
      <c r="CR39" s="99"/>
      <c r="CS39" s="99"/>
      <c r="CT39" s="37"/>
      <c r="CU39" s="37"/>
      <c r="CV39" s="37"/>
      <c r="CW39" s="37"/>
      <c r="CX39" s="37"/>
      <c r="CY39" s="81">
        <f>SUM(CL39:CX39)/M6</f>
        <v>0</v>
      </c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54">
        <f>SUM(CZ39:DT39)/Q6</f>
        <v>0</v>
      </c>
      <c r="DV39" s="38"/>
      <c r="DW39" s="38"/>
      <c r="DX39" s="38"/>
      <c r="DY39" s="68"/>
      <c r="DZ39" s="57">
        <f t="shared" si="7"/>
        <v>0</v>
      </c>
    </row>
    <row r="40" spans="1:130" s="5" customFormat="1" ht="13" customHeight="1">
      <c r="A40" s="6"/>
      <c r="B40" s="74"/>
      <c r="C40" s="72">
        <f>(R40*L4/100)+(AU40*O4/100)+(AV40*H4/100)+(AW40*G4/100)+(AX40*I4/100)+(AY40*J4/100)</f>
        <v>0</v>
      </c>
      <c r="D40" s="11"/>
      <c r="E40" s="84">
        <f>(BH40*L5/100)+(CF40*O5/100)+(CG40*H5/100)+(CH40*G5/100)+(CI40*I5/100)+(CJ40*J5/100)</f>
        <v>0</v>
      </c>
      <c r="F40" s="85"/>
      <c r="G40" s="84">
        <f>(CY40*L6/100)+(DU40*O6/100)+(DV40*H6/100)+(DW40*G6/100)+(DX40*I6/100)+(DY40*J6/100)</f>
        <v>0</v>
      </c>
      <c r="H40" s="53">
        <f t="shared" si="0"/>
        <v>0</v>
      </c>
      <c r="I40" s="85"/>
      <c r="J40" s="11"/>
      <c r="K40" s="60"/>
      <c r="L40" s="39"/>
      <c r="M40" s="39"/>
      <c r="N40" s="39"/>
      <c r="O40" s="39"/>
      <c r="P40" s="39"/>
      <c r="Q40" s="39"/>
      <c r="R40" s="81">
        <f>SUM(K40:Q40)/M4</f>
        <v>0</v>
      </c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54">
        <f>SUM(S40:AT40)/Q4</f>
        <v>0</v>
      </c>
      <c r="AV40" s="40"/>
      <c r="AW40" s="38"/>
      <c r="AX40" s="40"/>
      <c r="AY40" s="38"/>
      <c r="AZ40" s="86">
        <f t="shared" si="3"/>
        <v>0</v>
      </c>
      <c r="BA40" s="87"/>
      <c r="BB40" s="39"/>
      <c r="BC40" s="39"/>
      <c r="BD40" s="39"/>
      <c r="BE40" s="39"/>
      <c r="BF40" s="39"/>
      <c r="BG40" s="39"/>
      <c r="BH40" s="81">
        <f>SUM(BA40:BG40)/M5</f>
        <v>0</v>
      </c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54">
        <f>SUM(BI40:BX40)/Q5</f>
        <v>0</v>
      </c>
      <c r="CG40" s="40"/>
      <c r="CH40" s="38"/>
      <c r="CI40" s="40"/>
      <c r="CJ40" s="88"/>
      <c r="CK40" s="86">
        <f t="shared" si="5"/>
        <v>0</v>
      </c>
      <c r="CL40" s="69"/>
      <c r="CM40" s="100"/>
      <c r="CN40" s="100"/>
      <c r="CO40" s="100"/>
      <c r="CP40" s="100"/>
      <c r="CQ40" s="100"/>
      <c r="CR40" s="100"/>
      <c r="CS40" s="100"/>
      <c r="CT40" s="39"/>
      <c r="CU40" s="39"/>
      <c r="CV40" s="39"/>
      <c r="CW40" s="39"/>
      <c r="CX40" s="39"/>
      <c r="CY40" s="81">
        <f>SUM(CL40:CX40)/M6</f>
        <v>0</v>
      </c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54">
        <f>SUM(CZ40:DT40)/Q6</f>
        <v>0</v>
      </c>
      <c r="DV40" s="40"/>
      <c r="DW40" s="38"/>
      <c r="DX40" s="40"/>
      <c r="DY40" s="70"/>
      <c r="DZ40" s="57">
        <f t="shared" si="7"/>
        <v>0</v>
      </c>
    </row>
    <row r="41" spans="1:130" s="5" customFormat="1" ht="4.5" customHeight="1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</row>
    <row r="43" spans="1:130">
      <c r="B43" s="89" t="s">
        <v>77</v>
      </c>
    </row>
    <row r="44" spans="1:130" ht="25">
      <c r="B44" s="50">
        <f>COUNT(C11:C40)</f>
        <v>30</v>
      </c>
      <c r="E44" s="182" t="s">
        <v>24</v>
      </c>
      <c r="F44" s="182" t="s">
        <v>25</v>
      </c>
      <c r="G44" s="182" t="s">
        <v>26</v>
      </c>
      <c r="H44" s="182" t="s">
        <v>88</v>
      </c>
      <c r="I44" s="159" t="s">
        <v>89</v>
      </c>
      <c r="J44" s="45"/>
      <c r="K44" s="160" t="s">
        <v>134</v>
      </c>
      <c r="L44" s="161"/>
      <c r="M44" s="45"/>
      <c r="N44" s="170" t="s">
        <v>97</v>
      </c>
      <c r="O44" s="171"/>
      <c r="P44" s="107"/>
    </row>
    <row r="45" spans="1:130">
      <c r="E45" s="183"/>
      <c r="F45" s="183"/>
      <c r="G45" s="183"/>
      <c r="H45" s="183"/>
      <c r="I45" s="159"/>
      <c r="J45" s="45"/>
      <c r="K45" s="90" t="s">
        <v>83</v>
      </c>
      <c r="L45" s="91" t="s">
        <v>78</v>
      </c>
      <c r="M45" s="45"/>
      <c r="N45" s="90" t="s">
        <v>83</v>
      </c>
      <c r="O45" s="91" t="s">
        <v>78</v>
      </c>
      <c r="P45" s="108"/>
    </row>
    <row r="46" spans="1:130">
      <c r="C46" s="184" t="s">
        <v>85</v>
      </c>
      <c r="D46" s="185"/>
      <c r="E46" s="29">
        <f>COUNTIF(D11:D40, "&lt;5")</f>
        <v>16</v>
      </c>
      <c r="F46" s="29">
        <f>COUNTIF(D11:D40, "5")</f>
        <v>1</v>
      </c>
      <c r="G46" s="29">
        <f>COUNTIF(D11:D40, "6")</f>
        <v>2</v>
      </c>
      <c r="H46" s="29">
        <f>SUM(COUNTIF(D11:D40, "7")+COUNTIF(D11:D40, "8"))</f>
        <v>6</v>
      </c>
      <c r="I46" s="29">
        <f>SUM(COUNTIF(D11:D40, "9")+COUNTIF(D11:D40, "10"))</f>
        <v>1</v>
      </c>
      <c r="J46" s="34"/>
      <c r="K46" s="52">
        <f>SUM(F46:I46)</f>
        <v>10</v>
      </c>
      <c r="L46" s="51">
        <f>(K46*100)/B44</f>
        <v>33.333333333333336</v>
      </c>
      <c r="M46" s="34"/>
      <c r="N46" s="52">
        <f>E46</f>
        <v>16</v>
      </c>
      <c r="O46" s="51">
        <f>(N46*100)/B44</f>
        <v>53.333333333333336</v>
      </c>
      <c r="P46" s="109"/>
    </row>
    <row r="47" spans="1:130">
      <c r="C47" s="186" t="s">
        <v>28</v>
      </c>
      <c r="D47" s="187"/>
      <c r="E47" s="29">
        <f>COUNTIF(F11:F40, "&lt;5")</f>
        <v>0</v>
      </c>
      <c r="F47" s="29">
        <f>COUNTIF(F11:F40, "5")</f>
        <v>0</v>
      </c>
      <c r="G47" s="29">
        <f>COUNTIF(F11:F40, "6")</f>
        <v>0</v>
      </c>
      <c r="H47" s="29">
        <f>SUM(COUNTIF(F11:F40, "7")+COUNTIF(F11:F40, "8"))</f>
        <v>0</v>
      </c>
      <c r="I47" s="29">
        <f>SUM(COUNTIF(F11:F40, "9")+COUNTIF(F11:F40, "10"))</f>
        <v>0</v>
      </c>
      <c r="J47" s="46"/>
      <c r="K47" s="52">
        <f>SUM(F47:I47)</f>
        <v>0</v>
      </c>
      <c r="L47" s="51">
        <f>(K47*100)/B44</f>
        <v>0</v>
      </c>
      <c r="M47" s="47"/>
      <c r="N47" s="49">
        <f>E47</f>
        <v>0</v>
      </c>
      <c r="O47" s="51">
        <f>(N47*100)/B44</f>
        <v>0</v>
      </c>
      <c r="P47" s="109"/>
    </row>
    <row r="48" spans="1:130">
      <c r="C48" s="180" t="s">
        <v>29</v>
      </c>
      <c r="D48" s="181"/>
      <c r="E48" s="29">
        <f>COUNTIF(G11:G40, "&lt;5")</f>
        <v>30</v>
      </c>
      <c r="F48" s="29">
        <f>COUNTIF(G11:G40, "5")</f>
        <v>0</v>
      </c>
      <c r="G48" s="29">
        <f>COUNTIF(G11:G40, "6")</f>
        <v>0</v>
      </c>
      <c r="H48" s="29">
        <f>SUM(COUNTIF(G11:G40, "7")+COUNTIF(G11:G40, "8"))</f>
        <v>0</v>
      </c>
      <c r="I48" s="29">
        <f>SUM(COUNTIF(G11:G40, "9")+COUNTIF(G11:G40, "10"))</f>
        <v>0</v>
      </c>
      <c r="J48" s="48"/>
      <c r="K48" s="52">
        <f>SUM(F48:I48)</f>
        <v>0</v>
      </c>
      <c r="L48" s="51">
        <f>(K48*100)/B44</f>
        <v>0</v>
      </c>
      <c r="M48" s="48"/>
      <c r="N48" s="49">
        <f>E48</f>
        <v>30</v>
      </c>
      <c r="O48" s="51">
        <f>(N48*100)/B44</f>
        <v>100</v>
      </c>
      <c r="P48" s="109"/>
    </row>
    <row r="49" spans="3:16">
      <c r="C49" s="180" t="s">
        <v>106</v>
      </c>
      <c r="D49" s="181"/>
      <c r="E49" s="29">
        <f>COUNTIF(I11:I40, "&lt;5")</f>
        <v>0</v>
      </c>
      <c r="F49" s="29">
        <f>COUNTIF(I11:I40, "5")</f>
        <v>0</v>
      </c>
      <c r="G49" s="29">
        <f>COUNTIF(I11:I40, "6")</f>
        <v>0</v>
      </c>
      <c r="H49" s="29">
        <f>SUM(COUNTIF(I11:I40, "7")+COUNTIF(I11:I40, "8"))</f>
        <v>0</v>
      </c>
      <c r="I49" s="29">
        <f>SUM(COUNTIF(I11:I40, "9")+COUNTIF(I11:I40, "10"))</f>
        <v>0</v>
      </c>
      <c r="J49" s="48"/>
      <c r="K49" s="52">
        <f>SUM(F49:I49)</f>
        <v>0</v>
      </c>
      <c r="L49" s="51">
        <f>(K49*100)/B44</f>
        <v>0</v>
      </c>
      <c r="N49" s="49">
        <f>E49</f>
        <v>0</v>
      </c>
      <c r="O49" s="51">
        <f>(N49*100)/B44</f>
        <v>0</v>
      </c>
      <c r="P49" s="109"/>
    </row>
    <row r="50" spans="3:16">
      <c r="C50" s="180" t="s">
        <v>90</v>
      </c>
      <c r="D50" s="181"/>
      <c r="E50" s="29">
        <f>COUNTIF(J11:J40, "&lt;5")</f>
        <v>0</v>
      </c>
      <c r="F50" s="29">
        <f>COUNTIF(J11:J40, "5")</f>
        <v>0</v>
      </c>
      <c r="G50" s="29">
        <f>COUNTIF(J11:J40, "6")</f>
        <v>0</v>
      </c>
      <c r="H50" s="29">
        <f>SUM(COUNTIF(J11:J40, "7")+COUNTIF(J11:J40, "8"))</f>
        <v>0</v>
      </c>
      <c r="I50" s="29">
        <f>SUM(COUNTIF(J11:J40, "9")+COUNTIF(J11:J40, "10"))</f>
        <v>0</v>
      </c>
      <c r="J50" s="48"/>
      <c r="K50" s="52">
        <f>SUM(F50:I50)</f>
        <v>0</v>
      </c>
      <c r="L50" s="51">
        <f>(K50*100)/B44</f>
        <v>0</v>
      </c>
      <c r="N50" s="49">
        <f>E50</f>
        <v>0</v>
      </c>
      <c r="O50" s="51">
        <f>(N50*100)/B44</f>
        <v>0</v>
      </c>
      <c r="P50" s="109"/>
    </row>
  </sheetData>
  <mergeCells count="48">
    <mergeCell ref="N44:O44"/>
    <mergeCell ref="C46:D46"/>
    <mergeCell ref="C47:D47"/>
    <mergeCell ref="C48:D48"/>
    <mergeCell ref="C49:D49"/>
    <mergeCell ref="I44:I45"/>
    <mergeCell ref="K44:L44"/>
    <mergeCell ref="C50:D50"/>
    <mergeCell ref="E44:E45"/>
    <mergeCell ref="F44:F45"/>
    <mergeCell ref="G44:G45"/>
    <mergeCell ref="H44:H45"/>
    <mergeCell ref="DY9:DY10"/>
    <mergeCell ref="CG9:CG10"/>
    <mergeCell ref="CH9:CH10"/>
    <mergeCell ref="CI9:CI10"/>
    <mergeCell ref="CJ9:CJ10"/>
    <mergeCell ref="CL9:CX9"/>
    <mergeCell ref="CY9:CY10"/>
    <mergeCell ref="CZ9:DT9"/>
    <mergeCell ref="DU9:DU10"/>
    <mergeCell ref="DV9:DV10"/>
    <mergeCell ref="DW9:DW10"/>
    <mergeCell ref="DX9:DX10"/>
    <mergeCell ref="E4:F4"/>
    <mergeCell ref="E5:F5"/>
    <mergeCell ref="E6:F6"/>
    <mergeCell ref="BA6:CJ7"/>
    <mergeCell ref="CF9:CF10"/>
    <mergeCell ref="K9:Q9"/>
    <mergeCell ref="R9:R10"/>
    <mergeCell ref="S9:AT9"/>
    <mergeCell ref="AU9:AU10"/>
    <mergeCell ref="AV9:AV10"/>
    <mergeCell ref="AW9:AW10"/>
    <mergeCell ref="AX9:AX10"/>
    <mergeCell ref="AY9:AY10"/>
    <mergeCell ref="BA9:BG9"/>
    <mergeCell ref="BH9:BH10"/>
    <mergeCell ref="BI9:CE9"/>
    <mergeCell ref="CL6:DY7"/>
    <mergeCell ref="G2:G3"/>
    <mergeCell ref="H2:H3"/>
    <mergeCell ref="I2:I3"/>
    <mergeCell ref="J2:J3"/>
    <mergeCell ref="L2:M2"/>
    <mergeCell ref="O2:Q2"/>
    <mergeCell ref="S2:S3"/>
  </mergeCells>
  <phoneticPr fontId="26" type="noConversion"/>
  <conditionalFormatting sqref="CL11:DY40 BA11:CJ40 C11:AY40">
    <cfRule type="cellIs" dxfId="80" priority="0" stopIfTrue="1" operator="lessThan">
      <formula>5</formula>
    </cfRule>
  </conditionalFormatting>
  <pageMargins left="0.5" right="0.5" top="0.5" bottom="1" header="0.5" footer="0.5"/>
  <headerFooter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62"/>
  <sheetViews>
    <sheetView showGridLines="0" tabSelected="1" showRuler="0" zoomScaleNormal="70" zoomScalePageLayoutView="70" workbookViewId="0">
      <selection activeCell="K59" sqref="K59"/>
    </sheetView>
  </sheetViews>
  <sheetFormatPr baseColWidth="10" defaultColWidth="9.1640625" defaultRowHeight="13" x14ac:dyDescent="0"/>
  <cols>
    <col min="1" max="1" width="1.6640625" style="1" customWidth="1"/>
    <col min="2" max="2" width="41.5" style="1" customWidth="1"/>
    <col min="3" max="3" width="6.33203125" style="1" customWidth="1"/>
    <col min="4" max="4" width="6" style="1" customWidth="1"/>
    <col min="5" max="5" width="7" style="1" customWidth="1"/>
    <col min="6" max="6" width="4.5" style="1" customWidth="1"/>
    <col min="7" max="7" width="7.33203125" style="1" customWidth="1"/>
    <col min="8" max="8" width="6.6640625" style="1" customWidth="1"/>
    <col min="9" max="9" width="7" style="1" customWidth="1"/>
    <col min="10" max="10" width="6" style="1" customWidth="1"/>
    <col min="11" max="11" width="7" style="1" customWidth="1"/>
    <col min="12" max="13" width="6" style="1" customWidth="1"/>
    <col min="14" max="14" width="6.83203125" style="1" customWidth="1"/>
    <col min="15" max="17" width="6.1640625" style="1" customWidth="1"/>
    <col min="18" max="18" width="7.83203125" style="1" customWidth="1"/>
    <col min="19" max="19" width="6" style="1" customWidth="1"/>
    <col min="20" max="20" width="8.5" style="1" customWidth="1"/>
    <col min="21" max="21" width="8.33203125" style="1" customWidth="1"/>
    <col min="22" max="22" width="7.83203125" style="1" customWidth="1"/>
    <col min="23" max="25" width="6.6640625" style="1" customWidth="1"/>
    <col min="26" max="32" width="7.6640625" style="1" customWidth="1"/>
    <col min="33" max="33" width="48.5" style="1" customWidth="1"/>
    <col min="34" max="38" width="7" style="1" customWidth="1"/>
    <col min="39" max="39" width="7.6640625" style="1" customWidth="1"/>
    <col min="40" max="40" width="6.83203125" style="1" customWidth="1"/>
    <col min="41" max="41" width="6.33203125" style="1" customWidth="1"/>
    <col min="42" max="42" width="5.83203125" style="1" customWidth="1"/>
    <col min="43" max="43" width="7" style="1" customWidth="1"/>
    <col min="44" max="44" width="6.5" style="1" customWidth="1"/>
    <col min="45" max="45" width="7.33203125" style="1" customWidth="1"/>
    <col min="46" max="46" width="6.33203125" style="1" customWidth="1"/>
    <col min="47" max="47" width="6.5" style="1" customWidth="1"/>
    <col min="48" max="49" width="6.1640625" style="1" customWidth="1"/>
    <col min="50" max="50" width="6.83203125" style="1" customWidth="1"/>
    <col min="51" max="51" width="7.83203125" style="1" customWidth="1"/>
    <col min="52" max="52" width="50.5" style="1" customWidth="1"/>
    <col min="53" max="53" width="8.33203125" style="1" customWidth="1"/>
    <col min="54" max="54" width="7.33203125" style="1" customWidth="1"/>
    <col min="55" max="55" width="8" style="1" customWidth="1"/>
    <col min="56" max="56" width="7.1640625" style="1" customWidth="1"/>
    <col min="57" max="57" width="8" style="1" customWidth="1"/>
    <col min="58" max="58" width="9.1640625" style="1"/>
    <col min="59" max="60" width="7.5" style="1" customWidth="1"/>
    <col min="61" max="61" width="8" style="1" customWidth="1"/>
    <col min="62" max="62" width="7.33203125" style="1" customWidth="1"/>
    <col min="63" max="63" width="8" style="1" customWidth="1"/>
    <col min="64" max="70" width="9.1640625" style="1"/>
    <col min="71" max="71" width="43" style="1" customWidth="1"/>
    <col min="72" max="16384" width="9.1640625" style="1"/>
  </cols>
  <sheetData>
    <row r="1" spans="1:89" ht="15" customHeight="1"/>
    <row r="2" spans="1:89" ht="27" customHeight="1">
      <c r="G2" s="223" t="s">
        <v>214</v>
      </c>
      <c r="H2" s="224"/>
      <c r="I2" s="226"/>
      <c r="J2" s="223" t="s">
        <v>215</v>
      </c>
      <c r="K2" s="225"/>
      <c r="M2" s="223" t="s">
        <v>218</v>
      </c>
      <c r="N2" s="214"/>
      <c r="P2" s="216" t="s">
        <v>196</v>
      </c>
      <c r="V2" s="116"/>
    </row>
    <row r="3" spans="1:89" ht="21">
      <c r="B3" s="149" t="s">
        <v>224</v>
      </c>
      <c r="G3" s="75" t="s">
        <v>78</v>
      </c>
      <c r="H3" s="75" t="s">
        <v>102</v>
      </c>
      <c r="I3" s="226"/>
      <c r="J3" s="75" t="s">
        <v>78</v>
      </c>
      <c r="K3" s="75" t="s">
        <v>102</v>
      </c>
      <c r="M3" s="75" t="s">
        <v>78</v>
      </c>
      <c r="N3" s="75" t="s">
        <v>102</v>
      </c>
      <c r="P3" s="216"/>
      <c r="V3" s="45"/>
    </row>
    <row r="4" spans="1:89" s="2" customFormat="1" ht="28">
      <c r="B4" s="8" t="s">
        <v>222</v>
      </c>
      <c r="C4" s="14"/>
      <c r="D4" s="14"/>
      <c r="E4" s="248" t="s">
        <v>210</v>
      </c>
      <c r="F4" s="249"/>
      <c r="G4" s="30">
        <v>40</v>
      </c>
      <c r="H4" s="28">
        <v>5</v>
      </c>
      <c r="I4" s="146"/>
      <c r="J4" s="30">
        <v>30</v>
      </c>
      <c r="K4" s="28">
        <v>5</v>
      </c>
      <c r="M4" s="30">
        <v>30</v>
      </c>
      <c r="N4" s="28">
        <v>5</v>
      </c>
      <c r="P4" s="55">
        <f>G4+J4+M4</f>
        <v>100</v>
      </c>
      <c r="V4" s="114"/>
      <c r="Z4" s="4"/>
      <c r="AA4" s="4"/>
      <c r="AB4" s="4"/>
      <c r="AC4" s="4"/>
      <c r="AD4" s="4"/>
      <c r="AE4" s="4"/>
      <c r="AF4" s="4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89" s="2" customFormat="1" ht="30" customHeight="1">
      <c r="B5" s="8" t="s">
        <v>27</v>
      </c>
      <c r="C5" s="14"/>
      <c r="D5" s="14"/>
      <c r="E5" s="250" t="s">
        <v>211</v>
      </c>
      <c r="F5" s="251"/>
      <c r="G5" s="33">
        <v>40</v>
      </c>
      <c r="H5" s="26">
        <v>5</v>
      </c>
      <c r="I5" s="147"/>
      <c r="J5" s="33">
        <v>30</v>
      </c>
      <c r="K5" s="26">
        <v>5</v>
      </c>
      <c r="M5" s="33">
        <v>30</v>
      </c>
      <c r="N5" s="26">
        <v>5</v>
      </c>
      <c r="P5" s="55">
        <f>G5+J5+M5</f>
        <v>100</v>
      </c>
      <c r="V5" s="115"/>
      <c r="AO5" s="19"/>
      <c r="AP5" s="19"/>
      <c r="AQ5" s="19"/>
      <c r="AR5" s="19"/>
    </row>
    <row r="6" spans="1:89" s="5" customFormat="1" ht="31.5" customHeight="1">
      <c r="A6" s="6"/>
      <c r="B6" s="8" t="s">
        <v>223</v>
      </c>
      <c r="C6" s="14"/>
      <c r="D6" s="14"/>
      <c r="E6" s="252" t="s">
        <v>212</v>
      </c>
      <c r="F6" s="253"/>
      <c r="G6" s="35">
        <v>40</v>
      </c>
      <c r="H6" s="26">
        <v>5</v>
      </c>
      <c r="I6" s="148"/>
      <c r="J6" s="35">
        <v>30</v>
      </c>
      <c r="K6" s="26">
        <v>5</v>
      </c>
      <c r="M6" s="35">
        <v>30</v>
      </c>
      <c r="N6" s="26">
        <v>5</v>
      </c>
      <c r="P6" s="55">
        <f>G6+J6+M6</f>
        <v>100</v>
      </c>
      <c r="R6" s="227" t="s">
        <v>208</v>
      </c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H6" s="229" t="s">
        <v>209</v>
      </c>
      <c r="AI6" s="230"/>
      <c r="AJ6" s="230"/>
      <c r="AK6" s="230"/>
      <c r="AL6" s="230"/>
      <c r="AM6" s="230"/>
      <c r="AN6" s="231"/>
      <c r="AO6" s="231"/>
      <c r="AP6" s="231"/>
      <c r="AQ6" s="231"/>
      <c r="AR6" s="231"/>
      <c r="AS6" s="231"/>
      <c r="AT6" s="232"/>
      <c r="AU6" s="232"/>
      <c r="AV6" s="232"/>
      <c r="AW6" s="232"/>
      <c r="AX6" s="232"/>
      <c r="AY6" s="232"/>
      <c r="BA6" s="234" t="s">
        <v>220</v>
      </c>
      <c r="BB6" s="235"/>
      <c r="BC6" s="235"/>
      <c r="BD6" s="235"/>
      <c r="BE6" s="235"/>
      <c r="BF6" s="235"/>
      <c r="BG6" s="236"/>
      <c r="BH6" s="236"/>
      <c r="BI6" s="236"/>
      <c r="BJ6" s="236"/>
      <c r="BK6" s="236"/>
      <c r="BL6" s="236"/>
      <c r="BM6" s="237"/>
      <c r="BN6" s="237"/>
      <c r="BO6" s="237"/>
      <c r="BP6" s="237"/>
      <c r="BQ6" s="237"/>
      <c r="BR6" s="237"/>
      <c r="BT6" s="239" t="s">
        <v>213</v>
      </c>
      <c r="BU6" s="240"/>
      <c r="BV6" s="240"/>
      <c r="BW6" s="240"/>
      <c r="BX6" s="240"/>
      <c r="BY6" s="240"/>
      <c r="BZ6" s="241"/>
      <c r="CA6" s="241"/>
      <c r="CB6" s="241"/>
      <c r="CC6" s="241"/>
      <c r="CD6" s="241"/>
      <c r="CE6" s="241"/>
      <c r="CF6" s="242"/>
      <c r="CG6" s="242"/>
      <c r="CH6" s="242"/>
      <c r="CI6" s="242"/>
      <c r="CJ6" s="242"/>
      <c r="CK6" s="242"/>
    </row>
    <row r="7" spans="1:89" s="5" customFormat="1" ht="31.5" customHeight="1">
      <c r="A7" s="6"/>
      <c r="B7" s="16"/>
      <c r="C7" s="14"/>
      <c r="D7" s="14"/>
      <c r="E7" s="254" t="s">
        <v>213</v>
      </c>
      <c r="F7" s="255"/>
      <c r="G7" s="35">
        <v>40</v>
      </c>
      <c r="H7" s="26">
        <v>5</v>
      </c>
      <c r="I7" s="148"/>
      <c r="J7" s="35">
        <v>30</v>
      </c>
      <c r="K7" s="26">
        <v>5</v>
      </c>
      <c r="M7" s="35">
        <v>30</v>
      </c>
      <c r="N7" s="26">
        <v>5</v>
      </c>
      <c r="P7" s="55">
        <f>G7+J7+M7</f>
        <v>100</v>
      </c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H7" s="229"/>
      <c r="AI7" s="230"/>
      <c r="AJ7" s="230"/>
      <c r="AK7" s="230"/>
      <c r="AL7" s="230"/>
      <c r="AM7" s="230"/>
      <c r="AN7" s="231"/>
      <c r="AO7" s="231"/>
      <c r="AP7" s="231"/>
      <c r="AQ7" s="231"/>
      <c r="AR7" s="231"/>
      <c r="AS7" s="231"/>
      <c r="AT7" s="232"/>
      <c r="AU7" s="232"/>
      <c r="AV7" s="232"/>
      <c r="AW7" s="232"/>
      <c r="AX7" s="232"/>
      <c r="AY7" s="232"/>
      <c r="BA7" s="234"/>
      <c r="BB7" s="235"/>
      <c r="BC7" s="235"/>
      <c r="BD7" s="235"/>
      <c r="BE7" s="235"/>
      <c r="BF7" s="235"/>
      <c r="BG7" s="236"/>
      <c r="BH7" s="236"/>
      <c r="BI7" s="236"/>
      <c r="BJ7" s="236"/>
      <c r="BK7" s="236"/>
      <c r="BL7" s="236"/>
      <c r="BM7" s="237"/>
      <c r="BN7" s="237"/>
      <c r="BO7" s="237"/>
      <c r="BP7" s="237"/>
      <c r="BQ7" s="237"/>
      <c r="BR7" s="237"/>
      <c r="BT7" s="239"/>
      <c r="BU7" s="240"/>
      <c r="BV7" s="240"/>
      <c r="BW7" s="240"/>
      <c r="BX7" s="240"/>
      <c r="BY7" s="240"/>
      <c r="BZ7" s="241"/>
      <c r="CA7" s="241"/>
      <c r="CB7" s="241"/>
      <c r="CC7" s="241"/>
      <c r="CD7" s="241"/>
      <c r="CE7" s="241"/>
      <c r="CF7" s="242"/>
      <c r="CG7" s="242"/>
      <c r="CH7" s="242"/>
      <c r="CI7" s="242"/>
      <c r="CJ7" s="242"/>
      <c r="CK7" s="242"/>
    </row>
    <row r="8" spans="1:89" s="5" customFormat="1" ht="7.5" customHeight="1" thickBot="1">
      <c r="A8" s="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20"/>
      <c r="P8" s="20"/>
      <c r="Q8" s="20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0"/>
      <c r="AH8" s="233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2"/>
      <c r="AU8" s="232"/>
      <c r="AV8" s="232"/>
      <c r="AW8" s="232"/>
      <c r="AX8" s="232"/>
      <c r="AY8" s="232"/>
      <c r="AZ8" s="20"/>
      <c r="BA8" s="238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236"/>
      <c r="BM8" s="237"/>
      <c r="BN8" s="237"/>
      <c r="BO8" s="237"/>
      <c r="BP8" s="237"/>
      <c r="BQ8" s="237"/>
      <c r="BR8" s="237"/>
      <c r="BS8" s="20"/>
      <c r="BT8" s="243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2"/>
      <c r="CG8" s="242"/>
      <c r="CH8" s="242"/>
      <c r="CI8" s="242"/>
      <c r="CJ8" s="242"/>
      <c r="CK8" s="242"/>
    </row>
    <row r="9" spans="1:89" s="5" customFormat="1" ht="14" hidden="1" thickBot="1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7"/>
      <c r="P9" s="17"/>
      <c r="Q9" s="17"/>
      <c r="R9" s="17"/>
      <c r="S9" s="18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6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77"/>
      <c r="AU9" s="63"/>
      <c r="AV9" s="64"/>
      <c r="AW9" s="64"/>
      <c r="AX9" s="64"/>
      <c r="AY9" s="64"/>
      <c r="AZ9" s="6"/>
      <c r="BA9" s="76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77"/>
      <c r="BN9" s="63"/>
      <c r="BO9" s="64"/>
      <c r="BP9" s="64"/>
      <c r="BQ9" s="64"/>
      <c r="BR9" s="64"/>
      <c r="BS9" s="6"/>
      <c r="BT9" s="76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77"/>
      <c r="CG9" s="63"/>
      <c r="CH9" s="64"/>
      <c r="CI9" s="64"/>
      <c r="CJ9" s="64"/>
      <c r="CK9" s="64"/>
    </row>
    <row r="10" spans="1:89" s="9" customFormat="1" ht="39" customHeight="1" thickTop="1">
      <c r="B10" s="22" t="s">
        <v>221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95" t="s">
        <v>214</v>
      </c>
      <c r="P10" s="196"/>
      <c r="Q10" s="196"/>
      <c r="R10" s="218"/>
      <c r="S10" s="218"/>
      <c r="T10" s="217" t="s">
        <v>216</v>
      </c>
      <c r="U10" s="195" t="s">
        <v>215</v>
      </c>
      <c r="V10" s="196"/>
      <c r="W10" s="196"/>
      <c r="X10" s="218"/>
      <c r="Y10" s="218"/>
      <c r="Z10" s="217" t="s">
        <v>217</v>
      </c>
      <c r="AA10" s="219" t="s">
        <v>218</v>
      </c>
      <c r="AB10" s="220"/>
      <c r="AC10" s="220"/>
      <c r="AD10" s="220"/>
      <c r="AE10" s="220"/>
      <c r="AF10" s="221" t="s">
        <v>219</v>
      </c>
      <c r="AG10" s="36"/>
      <c r="AH10" s="195" t="s">
        <v>214</v>
      </c>
      <c r="AI10" s="196"/>
      <c r="AJ10" s="196"/>
      <c r="AK10" s="218"/>
      <c r="AL10" s="218"/>
      <c r="AM10" s="217" t="s">
        <v>216</v>
      </c>
      <c r="AN10" s="195" t="s">
        <v>215</v>
      </c>
      <c r="AO10" s="196"/>
      <c r="AP10" s="196"/>
      <c r="AQ10" s="218"/>
      <c r="AR10" s="218"/>
      <c r="AS10" s="217" t="s">
        <v>217</v>
      </c>
      <c r="AT10" s="219" t="s">
        <v>218</v>
      </c>
      <c r="AU10" s="220"/>
      <c r="AV10" s="220"/>
      <c r="AW10" s="220"/>
      <c r="AX10" s="220"/>
      <c r="AY10" s="221" t="s">
        <v>219</v>
      </c>
      <c r="AZ10" s="36"/>
      <c r="BA10" s="195" t="s">
        <v>214</v>
      </c>
      <c r="BB10" s="196"/>
      <c r="BC10" s="196"/>
      <c r="BD10" s="218"/>
      <c r="BE10" s="218"/>
      <c r="BF10" s="217" t="s">
        <v>216</v>
      </c>
      <c r="BG10" s="195" t="s">
        <v>215</v>
      </c>
      <c r="BH10" s="196"/>
      <c r="BI10" s="196"/>
      <c r="BJ10" s="218"/>
      <c r="BK10" s="218"/>
      <c r="BL10" s="217" t="s">
        <v>217</v>
      </c>
      <c r="BM10" s="219" t="s">
        <v>218</v>
      </c>
      <c r="BN10" s="220"/>
      <c r="BO10" s="220"/>
      <c r="BP10" s="220"/>
      <c r="BQ10" s="220"/>
      <c r="BR10" s="221" t="s">
        <v>219</v>
      </c>
      <c r="BS10" s="36"/>
      <c r="BT10" s="195" t="s">
        <v>214</v>
      </c>
      <c r="BU10" s="196"/>
      <c r="BV10" s="196"/>
      <c r="BW10" s="218"/>
      <c r="BX10" s="218"/>
      <c r="BY10" s="217" t="s">
        <v>216</v>
      </c>
      <c r="BZ10" s="195" t="s">
        <v>215</v>
      </c>
      <c r="CA10" s="196"/>
      <c r="CB10" s="196"/>
      <c r="CC10" s="218"/>
      <c r="CD10" s="218"/>
      <c r="CE10" s="217" t="s">
        <v>217</v>
      </c>
      <c r="CF10" s="219" t="s">
        <v>218</v>
      </c>
      <c r="CG10" s="220"/>
      <c r="CH10" s="220"/>
      <c r="CI10" s="220"/>
      <c r="CJ10" s="220"/>
      <c r="CK10" s="221" t="s">
        <v>219</v>
      </c>
    </row>
    <row r="11" spans="1:89" s="7" customFormat="1" ht="101" customHeight="1">
      <c r="B11" s="73" t="s">
        <v>80</v>
      </c>
      <c r="C11" s="151" t="s">
        <v>208</v>
      </c>
      <c r="D11" s="152" t="s">
        <v>23</v>
      </c>
      <c r="E11" s="153" t="s">
        <v>209</v>
      </c>
      <c r="F11" s="153" t="s">
        <v>23</v>
      </c>
      <c r="G11" s="154" t="s">
        <v>220</v>
      </c>
      <c r="H11" s="154" t="s">
        <v>23</v>
      </c>
      <c r="I11" s="155" t="s">
        <v>213</v>
      </c>
      <c r="J11" s="156" t="s">
        <v>23</v>
      </c>
      <c r="K11" s="157" t="s">
        <v>79</v>
      </c>
      <c r="L11" s="157" t="s">
        <v>23</v>
      </c>
      <c r="M11" s="158" t="s">
        <v>225</v>
      </c>
      <c r="N11" s="158" t="s">
        <v>23</v>
      </c>
      <c r="O11" s="117"/>
      <c r="P11" s="118"/>
      <c r="Q11" s="119"/>
      <c r="R11" s="41"/>
      <c r="S11" s="42"/>
      <c r="T11" s="179"/>
      <c r="U11" s="117"/>
      <c r="V11" s="118"/>
      <c r="W11" s="119"/>
      <c r="X11" s="41"/>
      <c r="Y11" s="42"/>
      <c r="Z11" s="179"/>
      <c r="AA11" s="129"/>
      <c r="AB11" s="130"/>
      <c r="AC11" s="131"/>
      <c r="AD11" s="132"/>
      <c r="AE11" s="133"/>
      <c r="AF11" s="222"/>
      <c r="AG11" s="21" t="s">
        <v>80</v>
      </c>
      <c r="AH11" s="117"/>
      <c r="AI11" s="118"/>
      <c r="AJ11" s="119"/>
      <c r="AK11" s="41"/>
      <c r="AL11" s="42"/>
      <c r="AM11" s="179"/>
      <c r="AN11" s="117"/>
      <c r="AO11" s="118"/>
      <c r="AP11" s="119"/>
      <c r="AQ11" s="41"/>
      <c r="AR11" s="42"/>
      <c r="AS11" s="179"/>
      <c r="AT11" s="129"/>
      <c r="AU11" s="130"/>
      <c r="AV11" s="131"/>
      <c r="AW11" s="132"/>
      <c r="AX11" s="133"/>
      <c r="AY11" s="222"/>
      <c r="AZ11" s="21" t="s">
        <v>80</v>
      </c>
      <c r="BA11" s="117"/>
      <c r="BB11" s="118"/>
      <c r="BC11" s="119"/>
      <c r="BD11" s="41"/>
      <c r="BE11" s="42"/>
      <c r="BF11" s="179"/>
      <c r="BG11" s="117"/>
      <c r="BH11" s="118"/>
      <c r="BI11" s="119"/>
      <c r="BJ11" s="41"/>
      <c r="BK11" s="42"/>
      <c r="BL11" s="179"/>
      <c r="BM11" s="129"/>
      <c r="BN11" s="130"/>
      <c r="BO11" s="131"/>
      <c r="BP11" s="132"/>
      <c r="BQ11" s="133"/>
      <c r="BR11" s="222"/>
      <c r="BS11" s="21" t="s">
        <v>80</v>
      </c>
      <c r="BT11" s="117"/>
      <c r="BU11" s="118"/>
      <c r="BV11" s="119"/>
      <c r="BW11" s="41"/>
      <c r="BX11" s="42"/>
      <c r="BY11" s="179"/>
      <c r="BZ11" s="117"/>
      <c r="CA11" s="118"/>
      <c r="CB11" s="119"/>
      <c r="CC11" s="41"/>
      <c r="CD11" s="42"/>
      <c r="CE11" s="179"/>
      <c r="CF11" s="129"/>
      <c r="CG11" s="130"/>
      <c r="CH11" s="131"/>
      <c r="CI11" s="132"/>
      <c r="CJ11" s="133"/>
      <c r="CK11" s="222"/>
    </row>
    <row r="12" spans="1:89" s="5" customFormat="1" ht="13" customHeight="1">
      <c r="A12" s="6"/>
      <c r="B12" s="74"/>
      <c r="C12" s="71">
        <f>(T12*G4/100)+(Z12*J4/100)+(AF12*M4/100)</f>
        <v>0</v>
      </c>
      <c r="D12" s="10"/>
      <c r="E12" s="53">
        <f>(AM12*G5/100)+(AS12*J5/100)+(AY12*M5/100)</f>
        <v>0</v>
      </c>
      <c r="F12" s="10"/>
      <c r="G12" s="53">
        <f>(BF12*G6/100)+(BL12*J6/100)+(BR12*M6/100)</f>
        <v>0</v>
      </c>
      <c r="H12" s="53"/>
      <c r="I12" s="53">
        <f>(BY12*G7/100)+(CE12*J7/100)+(CK12*M7/100)</f>
        <v>0</v>
      </c>
      <c r="J12" s="10"/>
      <c r="K12" s="10">
        <f>SUM(C12+E12+G12+I12)/4</f>
        <v>0</v>
      </c>
      <c r="L12" s="10"/>
      <c r="M12" s="10"/>
      <c r="N12" s="10"/>
      <c r="O12" s="120"/>
      <c r="P12" s="121"/>
      <c r="Q12" s="122"/>
      <c r="R12" s="37"/>
      <c r="S12" s="37"/>
      <c r="T12" s="81">
        <f>SUM(O12:S12)/H4</f>
        <v>0</v>
      </c>
      <c r="U12" s="120"/>
      <c r="V12" s="121"/>
      <c r="W12" s="122"/>
      <c r="X12" s="37"/>
      <c r="Y12" s="37"/>
      <c r="Z12" s="81">
        <f>SUM(U12:Y12)/K4</f>
        <v>0</v>
      </c>
      <c r="AA12" s="134"/>
      <c r="AB12" s="135"/>
      <c r="AC12" s="136"/>
      <c r="AD12" s="137"/>
      <c r="AE12" s="137"/>
      <c r="AF12" s="138">
        <f>SUM(AA12:AE12)/N4</f>
        <v>0</v>
      </c>
      <c r="AG12" s="61">
        <f t="shared" ref="AG12:AG51" si="0">B12</f>
        <v>0</v>
      </c>
      <c r="AH12" s="120"/>
      <c r="AI12" s="121"/>
      <c r="AJ12" s="122"/>
      <c r="AK12" s="37"/>
      <c r="AL12" s="37"/>
      <c r="AM12" s="81">
        <f>SUM(AH12:AL12)/H5</f>
        <v>0</v>
      </c>
      <c r="AN12" s="120"/>
      <c r="AO12" s="121"/>
      <c r="AP12" s="122"/>
      <c r="AQ12" s="37"/>
      <c r="AR12" s="37"/>
      <c r="AS12" s="81">
        <f>SUM(AN12:AR12)/K5</f>
        <v>0</v>
      </c>
      <c r="AT12" s="134"/>
      <c r="AU12" s="135"/>
      <c r="AV12" s="136"/>
      <c r="AW12" s="137"/>
      <c r="AX12" s="137"/>
      <c r="AY12" s="138">
        <f>SUM(AT12:AX12)/N5</f>
        <v>0</v>
      </c>
      <c r="AZ12" s="61">
        <f t="shared" ref="AZ12:AZ51" si="1">U12</f>
        <v>0</v>
      </c>
      <c r="BA12" s="120"/>
      <c r="BB12" s="121"/>
      <c r="BC12" s="122"/>
      <c r="BD12" s="37"/>
      <c r="BE12" s="37"/>
      <c r="BF12" s="81">
        <f>SUM(BA12:BE12)/H6</f>
        <v>0</v>
      </c>
      <c r="BG12" s="120"/>
      <c r="BH12" s="121"/>
      <c r="BI12" s="122"/>
      <c r="BJ12" s="37"/>
      <c r="BK12" s="37"/>
      <c r="BL12" s="81">
        <f>SUM(BG12:BK12)/K6</f>
        <v>0</v>
      </c>
      <c r="BM12" s="134"/>
      <c r="BN12" s="135"/>
      <c r="BO12" s="136"/>
      <c r="BP12" s="137"/>
      <c r="BQ12" s="137"/>
      <c r="BR12" s="138">
        <f>SUM(BM12:BQ12)/N6</f>
        <v>0</v>
      </c>
      <c r="BS12" s="61">
        <f t="shared" ref="BS12:BS51" si="2">AN12</f>
        <v>0</v>
      </c>
      <c r="BT12" s="120"/>
      <c r="BU12" s="121"/>
      <c r="BV12" s="122"/>
      <c r="BW12" s="37"/>
      <c r="BX12" s="37"/>
      <c r="BY12" s="81">
        <f>SUM(BT12:BX12)/H7</f>
        <v>0</v>
      </c>
      <c r="BZ12" s="120"/>
      <c r="CA12" s="121"/>
      <c r="CB12" s="122"/>
      <c r="CC12" s="37"/>
      <c r="CD12" s="37"/>
      <c r="CE12" s="81">
        <f>SUM(BZ12:CD12)/K7</f>
        <v>0</v>
      </c>
      <c r="CF12" s="134"/>
      <c r="CG12" s="135"/>
      <c r="CH12" s="136"/>
      <c r="CI12" s="137"/>
      <c r="CJ12" s="137"/>
      <c r="CK12" s="138">
        <f>SUM(CF12:CJ12)/N7</f>
        <v>0</v>
      </c>
    </row>
    <row r="13" spans="1:89" s="5" customFormat="1" ht="13" customHeight="1">
      <c r="A13" s="6"/>
      <c r="B13" s="74"/>
      <c r="C13" s="71">
        <f>(T13*G4/100)+(Z13*J4/100)+(AF13*M4/100)</f>
        <v>0</v>
      </c>
      <c r="D13" s="112"/>
      <c r="E13" s="53">
        <f>(AM13*G5/100)+(AS13*J5/100)+(AY13*M5/100)</f>
        <v>0</v>
      </c>
      <c r="F13" s="112"/>
      <c r="G13" s="53">
        <f>(BF13*G6/100)+(BL13*J6/100)+(BR13*M6/100)</f>
        <v>0</v>
      </c>
      <c r="H13" s="113"/>
      <c r="I13" s="53">
        <f>(BY13*G7/100)+(CE13*J7/100)+(CK13*M7/100)</f>
        <v>0</v>
      </c>
      <c r="J13" s="112"/>
      <c r="K13" s="10">
        <f t="shared" ref="K13:K51" si="3">SUM(C13+E13+G13+I13)/4</f>
        <v>0</v>
      </c>
      <c r="L13" s="112"/>
      <c r="M13" s="112"/>
      <c r="N13" s="112"/>
      <c r="O13" s="123"/>
      <c r="P13" s="124"/>
      <c r="Q13" s="125"/>
      <c r="R13" s="39"/>
      <c r="S13" s="39"/>
      <c r="T13" s="81">
        <f>SUM(O13:S13)/H4</f>
        <v>0</v>
      </c>
      <c r="U13" s="123"/>
      <c r="V13" s="124"/>
      <c r="W13" s="125"/>
      <c r="X13" s="39"/>
      <c r="Y13" s="39"/>
      <c r="Z13" s="81">
        <f>SUM(U13:Y13)/K4</f>
        <v>0</v>
      </c>
      <c r="AA13" s="139"/>
      <c r="AB13" s="140"/>
      <c r="AC13" s="141"/>
      <c r="AD13" s="142"/>
      <c r="AE13" s="142"/>
      <c r="AF13" s="138">
        <f>SUM(AA13:AE13)/N4</f>
        <v>0</v>
      </c>
      <c r="AG13" s="86">
        <f t="shared" si="0"/>
        <v>0</v>
      </c>
      <c r="AH13" s="123"/>
      <c r="AI13" s="124"/>
      <c r="AJ13" s="125"/>
      <c r="AK13" s="39"/>
      <c r="AL13" s="39"/>
      <c r="AM13" s="81">
        <f>SUM(AH13:AL13)/H5</f>
        <v>0</v>
      </c>
      <c r="AN13" s="123"/>
      <c r="AO13" s="124"/>
      <c r="AP13" s="125"/>
      <c r="AQ13" s="39"/>
      <c r="AR13" s="39"/>
      <c r="AS13" s="81">
        <f>SUM(AN13:AR13)/K5</f>
        <v>0</v>
      </c>
      <c r="AT13" s="139"/>
      <c r="AU13" s="140"/>
      <c r="AV13" s="141"/>
      <c r="AW13" s="142"/>
      <c r="AX13" s="142"/>
      <c r="AY13" s="138">
        <f>SUM(AT13:AX13)/N5</f>
        <v>0</v>
      </c>
      <c r="AZ13" s="86">
        <f t="shared" si="1"/>
        <v>0</v>
      </c>
      <c r="BA13" s="123"/>
      <c r="BB13" s="124"/>
      <c r="BC13" s="125"/>
      <c r="BD13" s="39"/>
      <c r="BE13" s="39"/>
      <c r="BF13" s="81">
        <f>SUM(BA13:BE13)/H6</f>
        <v>0</v>
      </c>
      <c r="BG13" s="123"/>
      <c r="BH13" s="124"/>
      <c r="BI13" s="125"/>
      <c r="BJ13" s="39"/>
      <c r="BK13" s="39"/>
      <c r="BL13" s="81">
        <f>SUM(BG13:BK13)/K6</f>
        <v>0</v>
      </c>
      <c r="BM13" s="139"/>
      <c r="BN13" s="140"/>
      <c r="BO13" s="141"/>
      <c r="BP13" s="142"/>
      <c r="BQ13" s="142"/>
      <c r="BR13" s="138">
        <f>SUM(BM13:BQ13)/N6</f>
        <v>0</v>
      </c>
      <c r="BS13" s="86">
        <f t="shared" si="2"/>
        <v>0</v>
      </c>
      <c r="BT13" s="123"/>
      <c r="BU13" s="124"/>
      <c r="BV13" s="125"/>
      <c r="BW13" s="39"/>
      <c r="BX13" s="39"/>
      <c r="BY13" s="81">
        <f>SUM(BT13:BX13)/H7</f>
        <v>0</v>
      </c>
      <c r="BZ13" s="123"/>
      <c r="CA13" s="124"/>
      <c r="CB13" s="125"/>
      <c r="CC13" s="39"/>
      <c r="CD13" s="39"/>
      <c r="CE13" s="81">
        <f>SUM(BZ13:CD13)/K7</f>
        <v>0</v>
      </c>
      <c r="CF13" s="139"/>
      <c r="CG13" s="140"/>
      <c r="CH13" s="141"/>
      <c r="CI13" s="142"/>
      <c r="CJ13" s="142"/>
      <c r="CK13" s="138">
        <f>SUM(CF13:CJ13)/N7</f>
        <v>0</v>
      </c>
    </row>
    <row r="14" spans="1:89" s="5" customFormat="1" ht="13" customHeight="1">
      <c r="A14" s="6"/>
      <c r="B14" s="74"/>
      <c r="C14" s="71">
        <f>(T14*G4/100)+(Z14*J4/100)+(AF14*M4/100)</f>
        <v>0</v>
      </c>
      <c r="D14" s="10"/>
      <c r="E14" s="53">
        <f>(AM14*G5/100)+(AS14*J5/100)+(AY14*M5/100)</f>
        <v>0</v>
      </c>
      <c r="F14" s="10"/>
      <c r="G14" s="53">
        <f>(BF14*G6/100)+(BL14*J6/100)+(BR14*M6/100)</f>
        <v>0</v>
      </c>
      <c r="H14" s="53"/>
      <c r="I14" s="53">
        <f>(BY14*G7/100)+(CE14*J7/100)+(CK14*M7/100)</f>
        <v>0</v>
      </c>
      <c r="J14" s="10"/>
      <c r="K14" s="10">
        <f t="shared" si="3"/>
        <v>0</v>
      </c>
      <c r="L14" s="10"/>
      <c r="M14" s="10"/>
      <c r="N14" s="10"/>
      <c r="O14" s="120"/>
      <c r="P14" s="121"/>
      <c r="Q14" s="122"/>
      <c r="R14" s="37"/>
      <c r="S14" s="37"/>
      <c r="T14" s="81">
        <f>SUM(O14:S14)/H4</f>
        <v>0</v>
      </c>
      <c r="U14" s="120"/>
      <c r="V14" s="121"/>
      <c r="W14" s="122"/>
      <c r="X14" s="37"/>
      <c r="Y14" s="37"/>
      <c r="Z14" s="81">
        <f>SUM(U14:Y14)/K4</f>
        <v>0</v>
      </c>
      <c r="AA14" s="134"/>
      <c r="AB14" s="135"/>
      <c r="AC14" s="136"/>
      <c r="AD14" s="137"/>
      <c r="AE14" s="137"/>
      <c r="AF14" s="138">
        <f>SUM(AA14:AE14)/N4</f>
        <v>0</v>
      </c>
      <c r="AG14" s="61">
        <f t="shared" si="0"/>
        <v>0</v>
      </c>
      <c r="AH14" s="120"/>
      <c r="AI14" s="121"/>
      <c r="AJ14" s="122"/>
      <c r="AK14" s="37"/>
      <c r="AL14" s="37"/>
      <c r="AM14" s="81">
        <f>SUM(AH14:AL14)/H5</f>
        <v>0</v>
      </c>
      <c r="AN14" s="120"/>
      <c r="AO14" s="121"/>
      <c r="AP14" s="122"/>
      <c r="AQ14" s="37"/>
      <c r="AR14" s="37"/>
      <c r="AS14" s="81">
        <f>SUM(AN14:AR14)/K5</f>
        <v>0</v>
      </c>
      <c r="AT14" s="134"/>
      <c r="AU14" s="135"/>
      <c r="AV14" s="136"/>
      <c r="AW14" s="137"/>
      <c r="AX14" s="137"/>
      <c r="AY14" s="138">
        <f>SUM(AT14:AX14)/N5</f>
        <v>0</v>
      </c>
      <c r="AZ14" s="61">
        <f t="shared" si="1"/>
        <v>0</v>
      </c>
      <c r="BA14" s="120"/>
      <c r="BB14" s="121"/>
      <c r="BC14" s="122"/>
      <c r="BD14" s="37"/>
      <c r="BE14" s="37"/>
      <c r="BF14" s="81">
        <f>SUM(BA14:BE14)/H6</f>
        <v>0</v>
      </c>
      <c r="BG14" s="120"/>
      <c r="BH14" s="121"/>
      <c r="BI14" s="122"/>
      <c r="BJ14" s="37"/>
      <c r="BK14" s="37"/>
      <c r="BL14" s="81">
        <f>SUM(BG14:BK14)/K6</f>
        <v>0</v>
      </c>
      <c r="BM14" s="134"/>
      <c r="BN14" s="135"/>
      <c r="BO14" s="136"/>
      <c r="BP14" s="137"/>
      <c r="BQ14" s="137"/>
      <c r="BR14" s="138">
        <f>SUM(BM14:BQ14)/N6</f>
        <v>0</v>
      </c>
      <c r="BS14" s="61">
        <f t="shared" si="2"/>
        <v>0</v>
      </c>
      <c r="BT14" s="120"/>
      <c r="BU14" s="121"/>
      <c r="BV14" s="122"/>
      <c r="BW14" s="37"/>
      <c r="BX14" s="37"/>
      <c r="BY14" s="81">
        <f>SUM(BT14:BX14)/H7</f>
        <v>0</v>
      </c>
      <c r="BZ14" s="120"/>
      <c r="CA14" s="121"/>
      <c r="CB14" s="122"/>
      <c r="CC14" s="37"/>
      <c r="CD14" s="37"/>
      <c r="CE14" s="81">
        <f>SUM(BZ14:CD14)/K7</f>
        <v>0</v>
      </c>
      <c r="CF14" s="134"/>
      <c r="CG14" s="135"/>
      <c r="CH14" s="136"/>
      <c r="CI14" s="137"/>
      <c r="CJ14" s="137"/>
      <c r="CK14" s="138">
        <f>SUM(CF14:CJ14)/N7</f>
        <v>0</v>
      </c>
    </row>
    <row r="15" spans="1:89" s="5" customFormat="1" ht="13" customHeight="1">
      <c r="A15" s="6"/>
      <c r="B15" s="74"/>
      <c r="C15" s="71">
        <f>(T15*G4/100)+(Z15*J4/100)+(AF15*M4/100)</f>
        <v>0</v>
      </c>
      <c r="D15" s="112"/>
      <c r="E15" s="53">
        <f>(AM15*G5/100)+(AS15*J5/100)+(AY15*M5/100)</f>
        <v>0</v>
      </c>
      <c r="F15" s="112"/>
      <c r="G15" s="53">
        <f>(BF15*G6/100)+(BL15*J6/100)+(BR15*M6/100)</f>
        <v>0</v>
      </c>
      <c r="H15" s="113"/>
      <c r="I15" s="53">
        <f>(BY15*G7/100)+(CE15*J7/100)+(CK15*M7/100)</f>
        <v>0</v>
      </c>
      <c r="J15" s="112"/>
      <c r="K15" s="10">
        <f t="shared" si="3"/>
        <v>0</v>
      </c>
      <c r="L15" s="112"/>
      <c r="M15" s="112"/>
      <c r="N15" s="112"/>
      <c r="O15" s="126"/>
      <c r="P15" s="127"/>
      <c r="Q15" s="128"/>
      <c r="R15" s="39"/>
      <c r="S15" s="39"/>
      <c r="T15" s="81">
        <f>SUM(O15:S15)/H4</f>
        <v>0</v>
      </c>
      <c r="U15" s="126"/>
      <c r="V15" s="127"/>
      <c r="W15" s="128"/>
      <c r="X15" s="39"/>
      <c r="Y15" s="39"/>
      <c r="Z15" s="81">
        <f>SUM(U15:Y15)/K4</f>
        <v>0</v>
      </c>
      <c r="AA15" s="143"/>
      <c r="AB15" s="144"/>
      <c r="AC15" s="145"/>
      <c r="AD15" s="142"/>
      <c r="AE15" s="142"/>
      <c r="AF15" s="138">
        <f>SUM(AA15:AE15)/N4</f>
        <v>0</v>
      </c>
      <c r="AG15" s="86">
        <f t="shared" si="0"/>
        <v>0</v>
      </c>
      <c r="AH15" s="126"/>
      <c r="AI15" s="127"/>
      <c r="AJ15" s="128"/>
      <c r="AK15" s="39"/>
      <c r="AL15" s="39"/>
      <c r="AM15" s="81">
        <f>SUM(AH15:AL15)/H5</f>
        <v>0</v>
      </c>
      <c r="AN15" s="126"/>
      <c r="AO15" s="127"/>
      <c r="AP15" s="128"/>
      <c r="AQ15" s="39"/>
      <c r="AR15" s="39"/>
      <c r="AS15" s="81">
        <f>SUM(AN15:AR15)/K5</f>
        <v>0</v>
      </c>
      <c r="AT15" s="143"/>
      <c r="AU15" s="144"/>
      <c r="AV15" s="145"/>
      <c r="AW15" s="142"/>
      <c r="AX15" s="142"/>
      <c r="AY15" s="138">
        <f>SUM(AT15:AX15)/N5</f>
        <v>0</v>
      </c>
      <c r="AZ15" s="86">
        <f t="shared" si="1"/>
        <v>0</v>
      </c>
      <c r="BA15" s="126"/>
      <c r="BB15" s="127"/>
      <c r="BC15" s="128"/>
      <c r="BD15" s="39"/>
      <c r="BE15" s="39"/>
      <c r="BF15" s="81">
        <f>SUM(BA15:BE15)/H6</f>
        <v>0</v>
      </c>
      <c r="BG15" s="126"/>
      <c r="BH15" s="127"/>
      <c r="BI15" s="128"/>
      <c r="BJ15" s="39"/>
      <c r="BK15" s="39"/>
      <c r="BL15" s="81">
        <f>SUM(BG15:BK15)/K6</f>
        <v>0</v>
      </c>
      <c r="BM15" s="143"/>
      <c r="BN15" s="144"/>
      <c r="BO15" s="145"/>
      <c r="BP15" s="142"/>
      <c r="BQ15" s="142"/>
      <c r="BR15" s="138">
        <f>SUM(BM15:BQ15)/N6</f>
        <v>0</v>
      </c>
      <c r="BS15" s="86">
        <f t="shared" si="2"/>
        <v>0</v>
      </c>
      <c r="BT15" s="126"/>
      <c r="BU15" s="127"/>
      <c r="BV15" s="128"/>
      <c r="BW15" s="39"/>
      <c r="BX15" s="39"/>
      <c r="BY15" s="81">
        <f>SUM(BT15:BX15)/H7</f>
        <v>0</v>
      </c>
      <c r="BZ15" s="126"/>
      <c r="CA15" s="127"/>
      <c r="CB15" s="128"/>
      <c r="CC15" s="39"/>
      <c r="CD15" s="39"/>
      <c r="CE15" s="81">
        <f>SUM(BZ15:CD15)/K7</f>
        <v>0</v>
      </c>
      <c r="CF15" s="143"/>
      <c r="CG15" s="144"/>
      <c r="CH15" s="145"/>
      <c r="CI15" s="142"/>
      <c r="CJ15" s="142"/>
      <c r="CK15" s="138">
        <f>SUM(CF15:CJ15)/N7</f>
        <v>0</v>
      </c>
    </row>
    <row r="16" spans="1:89" s="5" customFormat="1" ht="13" customHeight="1">
      <c r="A16" s="6"/>
      <c r="B16" s="74"/>
      <c r="C16" s="71">
        <f>(T16*G4/100)+(Z16*J4/100)+(AF16*M4/100)</f>
        <v>0</v>
      </c>
      <c r="D16" s="10"/>
      <c r="E16" s="53">
        <f>(AM16*G5/100)+(AS16*J5/100)+(AY16*M5/100)</f>
        <v>0</v>
      </c>
      <c r="F16" s="10"/>
      <c r="G16" s="53">
        <f>(BF16*G6/100)+(BL16*J6/100)+(BR16*M6/100)</f>
        <v>0</v>
      </c>
      <c r="H16" s="53"/>
      <c r="I16" s="53">
        <f>(BY16*G7/100)+(CE16*J7/100)+(CK16*M7/100)</f>
        <v>0</v>
      </c>
      <c r="J16" s="10"/>
      <c r="K16" s="10">
        <f t="shared" si="3"/>
        <v>0</v>
      </c>
      <c r="L16" s="10"/>
      <c r="M16" s="10"/>
      <c r="N16" s="10"/>
      <c r="O16" s="120"/>
      <c r="P16" s="121"/>
      <c r="Q16" s="122"/>
      <c r="R16" s="37"/>
      <c r="S16" s="37"/>
      <c r="T16" s="81">
        <f>SUM(O16:S16)/H4</f>
        <v>0</v>
      </c>
      <c r="U16" s="120"/>
      <c r="V16" s="121"/>
      <c r="W16" s="122"/>
      <c r="X16" s="37"/>
      <c r="Y16" s="37"/>
      <c r="Z16" s="81">
        <f>SUM(U16:Y16)/K4</f>
        <v>0</v>
      </c>
      <c r="AA16" s="134"/>
      <c r="AB16" s="135"/>
      <c r="AC16" s="136"/>
      <c r="AD16" s="137"/>
      <c r="AE16" s="137"/>
      <c r="AF16" s="138">
        <f>SUM(AA16:AE16)/N4</f>
        <v>0</v>
      </c>
      <c r="AG16" s="61">
        <f t="shared" si="0"/>
        <v>0</v>
      </c>
      <c r="AH16" s="120"/>
      <c r="AI16" s="121"/>
      <c r="AJ16" s="122"/>
      <c r="AK16" s="37"/>
      <c r="AL16" s="37"/>
      <c r="AM16" s="81">
        <f>SUM(AH16:AL16)/H5</f>
        <v>0</v>
      </c>
      <c r="AN16" s="120"/>
      <c r="AO16" s="121"/>
      <c r="AP16" s="122"/>
      <c r="AQ16" s="37"/>
      <c r="AR16" s="37"/>
      <c r="AS16" s="81">
        <f>SUM(AN16:AR16)/K5</f>
        <v>0</v>
      </c>
      <c r="AT16" s="134"/>
      <c r="AU16" s="135"/>
      <c r="AV16" s="136"/>
      <c r="AW16" s="137"/>
      <c r="AX16" s="137"/>
      <c r="AY16" s="138">
        <f>SUM(AT16:AX16)/N5</f>
        <v>0</v>
      </c>
      <c r="AZ16" s="61">
        <f t="shared" si="1"/>
        <v>0</v>
      </c>
      <c r="BA16" s="120"/>
      <c r="BB16" s="121"/>
      <c r="BC16" s="122"/>
      <c r="BD16" s="37"/>
      <c r="BE16" s="37"/>
      <c r="BF16" s="81">
        <f>SUM(BA16:BE16)/H6</f>
        <v>0</v>
      </c>
      <c r="BG16" s="120"/>
      <c r="BH16" s="121"/>
      <c r="BI16" s="122"/>
      <c r="BJ16" s="37"/>
      <c r="BK16" s="37"/>
      <c r="BL16" s="81">
        <f>SUM(BG16:BK16)/K6</f>
        <v>0</v>
      </c>
      <c r="BM16" s="134"/>
      <c r="BN16" s="135"/>
      <c r="BO16" s="136"/>
      <c r="BP16" s="137"/>
      <c r="BQ16" s="137"/>
      <c r="BR16" s="138">
        <f>SUM(BM16:BQ16)/N6</f>
        <v>0</v>
      </c>
      <c r="BS16" s="61">
        <f t="shared" si="2"/>
        <v>0</v>
      </c>
      <c r="BT16" s="120"/>
      <c r="BU16" s="121"/>
      <c r="BV16" s="122"/>
      <c r="BW16" s="37"/>
      <c r="BX16" s="37"/>
      <c r="BY16" s="81">
        <f>SUM(BT16:BX16)/H7</f>
        <v>0</v>
      </c>
      <c r="BZ16" s="120"/>
      <c r="CA16" s="121"/>
      <c r="CB16" s="122"/>
      <c r="CC16" s="37"/>
      <c r="CD16" s="37"/>
      <c r="CE16" s="81">
        <f>SUM(BZ16:CD16)/K7</f>
        <v>0</v>
      </c>
      <c r="CF16" s="134"/>
      <c r="CG16" s="135"/>
      <c r="CH16" s="136"/>
      <c r="CI16" s="137"/>
      <c r="CJ16" s="137"/>
      <c r="CK16" s="138">
        <f>SUM(CF16:CJ16)/N7</f>
        <v>0</v>
      </c>
    </row>
    <row r="17" spans="1:89" s="5" customFormat="1" ht="13" customHeight="1">
      <c r="A17" s="6"/>
      <c r="B17" s="74"/>
      <c r="C17" s="71">
        <f>(T17*G4/100)+(Z17*J4/100)+(AF17*M4/100)</f>
        <v>0</v>
      </c>
      <c r="D17" s="112"/>
      <c r="E17" s="53">
        <f>(AM17*G5/100)+(AS17*J5/100)+(AY17*M5/100)</f>
        <v>0</v>
      </c>
      <c r="F17" s="112"/>
      <c r="G17" s="53">
        <f>(BF17*G6/100)+(BL17*J6/100)+(BR17*M6/100)</f>
        <v>0</v>
      </c>
      <c r="H17" s="113"/>
      <c r="I17" s="53">
        <f>(BY17*G7/100)+(CE17*J7/100)+(CK17*M7/100)</f>
        <v>0</v>
      </c>
      <c r="J17" s="112"/>
      <c r="K17" s="10">
        <f t="shared" si="3"/>
        <v>0</v>
      </c>
      <c r="L17" s="112"/>
      <c r="M17" s="112"/>
      <c r="N17" s="112"/>
      <c r="O17" s="126"/>
      <c r="P17" s="127"/>
      <c r="Q17" s="128"/>
      <c r="R17" s="39"/>
      <c r="S17" s="39"/>
      <c r="T17" s="81">
        <f>SUM(O17:S17)/H4</f>
        <v>0</v>
      </c>
      <c r="U17" s="126"/>
      <c r="V17" s="127"/>
      <c r="W17" s="128"/>
      <c r="X17" s="39"/>
      <c r="Y17" s="39"/>
      <c r="Z17" s="81">
        <f>SUM(U17:Y17)/K4</f>
        <v>0</v>
      </c>
      <c r="AA17" s="143"/>
      <c r="AB17" s="144"/>
      <c r="AC17" s="145"/>
      <c r="AD17" s="142"/>
      <c r="AE17" s="142"/>
      <c r="AF17" s="138">
        <f>SUM(AA17:AE17)/N4</f>
        <v>0</v>
      </c>
      <c r="AG17" s="86">
        <f t="shared" si="0"/>
        <v>0</v>
      </c>
      <c r="AH17" s="126"/>
      <c r="AI17" s="127"/>
      <c r="AJ17" s="128"/>
      <c r="AK17" s="39"/>
      <c r="AL17" s="39"/>
      <c r="AM17" s="81">
        <f>SUM(AH17:AL17)/H5</f>
        <v>0</v>
      </c>
      <c r="AN17" s="126"/>
      <c r="AO17" s="127"/>
      <c r="AP17" s="128"/>
      <c r="AQ17" s="39"/>
      <c r="AR17" s="39"/>
      <c r="AS17" s="81">
        <f>SUM(AN17:AR17)/K5</f>
        <v>0</v>
      </c>
      <c r="AT17" s="143"/>
      <c r="AU17" s="144"/>
      <c r="AV17" s="145"/>
      <c r="AW17" s="142"/>
      <c r="AX17" s="142"/>
      <c r="AY17" s="138">
        <f>SUM(AT17:AX17)/N5</f>
        <v>0</v>
      </c>
      <c r="AZ17" s="86">
        <f t="shared" si="1"/>
        <v>0</v>
      </c>
      <c r="BA17" s="126"/>
      <c r="BB17" s="127"/>
      <c r="BC17" s="128"/>
      <c r="BD17" s="39"/>
      <c r="BE17" s="39"/>
      <c r="BF17" s="81">
        <f>SUM(BA17:BE17)/H6</f>
        <v>0</v>
      </c>
      <c r="BG17" s="126"/>
      <c r="BH17" s="127"/>
      <c r="BI17" s="128"/>
      <c r="BJ17" s="39"/>
      <c r="BK17" s="39"/>
      <c r="BL17" s="81">
        <f>SUM(BG17:BK17)/K6</f>
        <v>0</v>
      </c>
      <c r="BM17" s="143"/>
      <c r="BN17" s="144"/>
      <c r="BO17" s="145"/>
      <c r="BP17" s="142"/>
      <c r="BQ17" s="142"/>
      <c r="BR17" s="138">
        <f>SUM(BM17:BQ17)/N6</f>
        <v>0</v>
      </c>
      <c r="BS17" s="86">
        <f t="shared" si="2"/>
        <v>0</v>
      </c>
      <c r="BT17" s="126"/>
      <c r="BU17" s="127"/>
      <c r="BV17" s="128"/>
      <c r="BW17" s="39"/>
      <c r="BX17" s="39"/>
      <c r="BY17" s="81">
        <f>SUM(BT17:BX17)/H7</f>
        <v>0</v>
      </c>
      <c r="BZ17" s="126"/>
      <c r="CA17" s="127"/>
      <c r="CB17" s="128"/>
      <c r="CC17" s="39"/>
      <c r="CD17" s="39"/>
      <c r="CE17" s="81">
        <f>SUM(BZ17:CD17)/K7</f>
        <v>0</v>
      </c>
      <c r="CF17" s="143"/>
      <c r="CG17" s="144"/>
      <c r="CH17" s="145"/>
      <c r="CI17" s="142"/>
      <c r="CJ17" s="142"/>
      <c r="CK17" s="138">
        <f>SUM(CF17:CJ17)/N7</f>
        <v>0</v>
      </c>
    </row>
    <row r="18" spans="1:89" s="5" customFormat="1" ht="13" customHeight="1">
      <c r="A18" s="6"/>
      <c r="B18" s="74"/>
      <c r="C18" s="71">
        <f>(T18*G4/100)+(Z18*J4/100)+(AF18*M4/100)</f>
        <v>0</v>
      </c>
      <c r="D18" s="10"/>
      <c r="E18" s="53">
        <f>(AM18*G5/100)+(AS18*J5/100)+(AY18*M5/100)</f>
        <v>0</v>
      </c>
      <c r="F18" s="10"/>
      <c r="G18" s="53">
        <f>(BF18*G6/100)+(BL18*J6/100)+(BR18*M6/100)</f>
        <v>0</v>
      </c>
      <c r="H18" s="53"/>
      <c r="I18" s="53">
        <f>(BY18*G7/100)+(CE18*J7/100)+(CK18*M7/100)</f>
        <v>0</v>
      </c>
      <c r="J18" s="10"/>
      <c r="K18" s="10">
        <f t="shared" si="3"/>
        <v>0</v>
      </c>
      <c r="L18" s="10"/>
      <c r="M18" s="10"/>
      <c r="N18" s="10"/>
      <c r="O18" s="120"/>
      <c r="P18" s="121"/>
      <c r="Q18" s="122"/>
      <c r="R18" s="37"/>
      <c r="S18" s="37"/>
      <c r="T18" s="81">
        <f>SUM(O18:S18)/H4</f>
        <v>0</v>
      </c>
      <c r="U18" s="120"/>
      <c r="V18" s="121"/>
      <c r="W18" s="122"/>
      <c r="X18" s="37"/>
      <c r="Y18" s="37"/>
      <c r="Z18" s="81">
        <f>SUM(U18:Y18)/K4</f>
        <v>0</v>
      </c>
      <c r="AA18" s="134"/>
      <c r="AB18" s="135"/>
      <c r="AC18" s="136"/>
      <c r="AD18" s="137"/>
      <c r="AE18" s="137"/>
      <c r="AF18" s="138">
        <f>SUM(AA18:AE18)/N4</f>
        <v>0</v>
      </c>
      <c r="AG18" s="61">
        <f t="shared" si="0"/>
        <v>0</v>
      </c>
      <c r="AH18" s="120"/>
      <c r="AI18" s="121"/>
      <c r="AJ18" s="122"/>
      <c r="AK18" s="37"/>
      <c r="AL18" s="37"/>
      <c r="AM18" s="81">
        <f>SUM(AH18:AL18)/H5</f>
        <v>0</v>
      </c>
      <c r="AN18" s="120"/>
      <c r="AO18" s="121"/>
      <c r="AP18" s="122"/>
      <c r="AQ18" s="37"/>
      <c r="AR18" s="37"/>
      <c r="AS18" s="81">
        <f>SUM(AN18:AR18)/K5</f>
        <v>0</v>
      </c>
      <c r="AT18" s="134"/>
      <c r="AU18" s="135"/>
      <c r="AV18" s="136"/>
      <c r="AW18" s="137"/>
      <c r="AX18" s="137"/>
      <c r="AY18" s="138">
        <f>SUM(AT18:AX18)/N5</f>
        <v>0</v>
      </c>
      <c r="AZ18" s="61">
        <f t="shared" si="1"/>
        <v>0</v>
      </c>
      <c r="BA18" s="120"/>
      <c r="BB18" s="121"/>
      <c r="BC18" s="122"/>
      <c r="BD18" s="37"/>
      <c r="BE18" s="37"/>
      <c r="BF18" s="81">
        <f>SUM(BA18:BE18)/H6</f>
        <v>0</v>
      </c>
      <c r="BG18" s="120"/>
      <c r="BH18" s="121"/>
      <c r="BI18" s="122"/>
      <c r="BJ18" s="37"/>
      <c r="BK18" s="37"/>
      <c r="BL18" s="81">
        <f>SUM(BG18:BK18)/K6</f>
        <v>0</v>
      </c>
      <c r="BM18" s="134"/>
      <c r="BN18" s="135"/>
      <c r="BO18" s="136"/>
      <c r="BP18" s="137"/>
      <c r="BQ18" s="137"/>
      <c r="BR18" s="138">
        <f>SUM(BM18:BQ18)/N6</f>
        <v>0</v>
      </c>
      <c r="BS18" s="61">
        <f t="shared" si="2"/>
        <v>0</v>
      </c>
      <c r="BT18" s="120"/>
      <c r="BU18" s="121"/>
      <c r="BV18" s="122"/>
      <c r="BW18" s="37"/>
      <c r="BX18" s="37"/>
      <c r="BY18" s="81">
        <f>SUM(BT18:BX18)/H7</f>
        <v>0</v>
      </c>
      <c r="BZ18" s="120"/>
      <c r="CA18" s="121"/>
      <c r="CB18" s="122"/>
      <c r="CC18" s="37"/>
      <c r="CD18" s="37"/>
      <c r="CE18" s="81">
        <f>SUM(BZ18:CD18)/K7</f>
        <v>0</v>
      </c>
      <c r="CF18" s="134"/>
      <c r="CG18" s="135"/>
      <c r="CH18" s="136"/>
      <c r="CI18" s="137"/>
      <c r="CJ18" s="137"/>
      <c r="CK18" s="138">
        <f>SUM(CF18:CJ18)/N7</f>
        <v>0</v>
      </c>
    </row>
    <row r="19" spans="1:89" s="5" customFormat="1" ht="13" customHeight="1">
      <c r="A19" s="6"/>
      <c r="B19" s="74"/>
      <c r="C19" s="71">
        <f>(T19*G4/100)+(Z19*J4/100)+(AF19*M4/100)</f>
        <v>0</v>
      </c>
      <c r="D19" s="112"/>
      <c r="E19" s="53">
        <f>(AM19*G5/100)+(AS19*J5/100)+(AY19*M5/100)</f>
        <v>0</v>
      </c>
      <c r="F19" s="112"/>
      <c r="G19" s="53">
        <f>(BF19*G6/100)+(BL19*J6/100)+(BR19*M6/100)</f>
        <v>0</v>
      </c>
      <c r="H19" s="113"/>
      <c r="I19" s="53">
        <f>(BY19*G7/100)+(CE19*J7/100)+(CK19*M7/100)</f>
        <v>0</v>
      </c>
      <c r="J19" s="112"/>
      <c r="K19" s="10">
        <f t="shared" si="3"/>
        <v>0</v>
      </c>
      <c r="L19" s="112"/>
      <c r="M19" s="112"/>
      <c r="N19" s="112"/>
      <c r="O19" s="126"/>
      <c r="P19" s="127"/>
      <c r="Q19" s="128"/>
      <c r="R19" s="39"/>
      <c r="S19" s="39"/>
      <c r="T19" s="81">
        <f>SUM(O19:S19)/H4</f>
        <v>0</v>
      </c>
      <c r="U19" s="126"/>
      <c r="V19" s="127"/>
      <c r="W19" s="128"/>
      <c r="X19" s="39"/>
      <c r="Y19" s="39"/>
      <c r="Z19" s="81">
        <f>SUM(U19:Y19)/K4</f>
        <v>0</v>
      </c>
      <c r="AA19" s="143"/>
      <c r="AB19" s="144"/>
      <c r="AC19" s="145"/>
      <c r="AD19" s="142"/>
      <c r="AE19" s="142"/>
      <c r="AF19" s="138">
        <f>SUM(AA19:AE19)/N4</f>
        <v>0</v>
      </c>
      <c r="AG19" s="86">
        <f t="shared" si="0"/>
        <v>0</v>
      </c>
      <c r="AH19" s="126"/>
      <c r="AI19" s="127"/>
      <c r="AJ19" s="128"/>
      <c r="AK19" s="39"/>
      <c r="AL19" s="39"/>
      <c r="AM19" s="81">
        <f>SUM(AH19:AL19)/H5</f>
        <v>0</v>
      </c>
      <c r="AN19" s="126"/>
      <c r="AO19" s="127"/>
      <c r="AP19" s="128"/>
      <c r="AQ19" s="39"/>
      <c r="AR19" s="39"/>
      <c r="AS19" s="81">
        <f>SUM(AN19:AR19)/K5</f>
        <v>0</v>
      </c>
      <c r="AT19" s="143"/>
      <c r="AU19" s="144"/>
      <c r="AV19" s="145"/>
      <c r="AW19" s="142"/>
      <c r="AX19" s="142"/>
      <c r="AY19" s="138">
        <f>SUM(AT19:AX19)/N5</f>
        <v>0</v>
      </c>
      <c r="AZ19" s="86">
        <f t="shared" si="1"/>
        <v>0</v>
      </c>
      <c r="BA19" s="126"/>
      <c r="BB19" s="127"/>
      <c r="BC19" s="128"/>
      <c r="BD19" s="39"/>
      <c r="BE19" s="39"/>
      <c r="BF19" s="81">
        <f>SUM(BA19:BE19)/H6</f>
        <v>0</v>
      </c>
      <c r="BG19" s="126"/>
      <c r="BH19" s="127"/>
      <c r="BI19" s="128"/>
      <c r="BJ19" s="39"/>
      <c r="BK19" s="39"/>
      <c r="BL19" s="81">
        <f>SUM(BG19:BK19)/K6</f>
        <v>0</v>
      </c>
      <c r="BM19" s="143"/>
      <c r="BN19" s="144"/>
      <c r="BO19" s="145"/>
      <c r="BP19" s="142"/>
      <c r="BQ19" s="142"/>
      <c r="BR19" s="138">
        <f>SUM(BM19:BQ19)/N6</f>
        <v>0</v>
      </c>
      <c r="BS19" s="86">
        <f t="shared" si="2"/>
        <v>0</v>
      </c>
      <c r="BT19" s="126"/>
      <c r="BU19" s="127"/>
      <c r="BV19" s="128"/>
      <c r="BW19" s="39"/>
      <c r="BX19" s="39"/>
      <c r="BY19" s="81">
        <f>SUM(BT19:BX19)/H7</f>
        <v>0</v>
      </c>
      <c r="BZ19" s="126"/>
      <c r="CA19" s="127"/>
      <c r="CB19" s="128"/>
      <c r="CC19" s="39"/>
      <c r="CD19" s="39"/>
      <c r="CE19" s="81">
        <f>SUM(BZ19:CD19)/K7</f>
        <v>0</v>
      </c>
      <c r="CF19" s="143"/>
      <c r="CG19" s="144"/>
      <c r="CH19" s="145"/>
      <c r="CI19" s="142"/>
      <c r="CJ19" s="142"/>
      <c r="CK19" s="138">
        <f>SUM(CF19:CJ19)/N7</f>
        <v>0</v>
      </c>
    </row>
    <row r="20" spans="1:89" s="5" customFormat="1" ht="13" customHeight="1">
      <c r="A20" s="6"/>
      <c r="B20" s="74"/>
      <c r="C20" s="71">
        <f>(T20*G4/100)+(Z20*J4/100)+(AF20*M4/100)</f>
        <v>0</v>
      </c>
      <c r="D20" s="10"/>
      <c r="E20" s="53">
        <f>(AM20*G5/100)+(AS20*J5/100)+(AY20*M5/100)</f>
        <v>0</v>
      </c>
      <c r="F20" s="10"/>
      <c r="G20" s="53">
        <f>(BF20*G6/100)+(BL20*J6/100)+(BR20*M6/100)</f>
        <v>0</v>
      </c>
      <c r="H20" s="53"/>
      <c r="I20" s="53">
        <f>(BY20*G7/100)+(CE20*J7/100)+(CK20*M7/100)</f>
        <v>0</v>
      </c>
      <c r="J20" s="10"/>
      <c r="K20" s="10">
        <f t="shared" si="3"/>
        <v>0</v>
      </c>
      <c r="L20" s="10"/>
      <c r="M20" s="10"/>
      <c r="N20" s="10"/>
      <c r="O20" s="120"/>
      <c r="P20" s="121"/>
      <c r="Q20" s="122"/>
      <c r="R20" s="37"/>
      <c r="S20" s="37"/>
      <c r="T20" s="81">
        <f>SUM(O20:S20)/H4</f>
        <v>0</v>
      </c>
      <c r="U20" s="120"/>
      <c r="V20" s="121"/>
      <c r="W20" s="122"/>
      <c r="X20" s="37"/>
      <c r="Y20" s="37"/>
      <c r="Z20" s="81">
        <f>SUM(U20:Y20)/K4</f>
        <v>0</v>
      </c>
      <c r="AA20" s="134"/>
      <c r="AB20" s="135"/>
      <c r="AC20" s="136"/>
      <c r="AD20" s="137"/>
      <c r="AE20" s="137"/>
      <c r="AF20" s="138">
        <f>SUM(AA20:AE20)/N4</f>
        <v>0</v>
      </c>
      <c r="AG20" s="61">
        <f t="shared" si="0"/>
        <v>0</v>
      </c>
      <c r="AH20" s="120"/>
      <c r="AI20" s="121"/>
      <c r="AJ20" s="122"/>
      <c r="AK20" s="37"/>
      <c r="AL20" s="37"/>
      <c r="AM20" s="81">
        <f>SUM(AH20:AL20)/H5</f>
        <v>0</v>
      </c>
      <c r="AN20" s="120"/>
      <c r="AO20" s="121"/>
      <c r="AP20" s="122"/>
      <c r="AQ20" s="37"/>
      <c r="AR20" s="37"/>
      <c r="AS20" s="81">
        <f>SUM(AN20:AR20)/K5</f>
        <v>0</v>
      </c>
      <c r="AT20" s="134"/>
      <c r="AU20" s="135"/>
      <c r="AV20" s="136"/>
      <c r="AW20" s="137"/>
      <c r="AX20" s="137"/>
      <c r="AY20" s="138">
        <f>SUM(AT20:AX20)/N5</f>
        <v>0</v>
      </c>
      <c r="AZ20" s="61">
        <f t="shared" si="1"/>
        <v>0</v>
      </c>
      <c r="BA20" s="120"/>
      <c r="BB20" s="121"/>
      <c r="BC20" s="122"/>
      <c r="BD20" s="37"/>
      <c r="BE20" s="37"/>
      <c r="BF20" s="81">
        <f>SUM(BA20:BE20)/H6</f>
        <v>0</v>
      </c>
      <c r="BG20" s="120"/>
      <c r="BH20" s="121"/>
      <c r="BI20" s="122"/>
      <c r="BJ20" s="37"/>
      <c r="BK20" s="37"/>
      <c r="BL20" s="81">
        <f>SUM(BG20:BK20)/K6</f>
        <v>0</v>
      </c>
      <c r="BM20" s="134"/>
      <c r="BN20" s="135"/>
      <c r="BO20" s="136"/>
      <c r="BP20" s="137"/>
      <c r="BQ20" s="137"/>
      <c r="BR20" s="138">
        <f>SUM(BM20:BQ20)/N6</f>
        <v>0</v>
      </c>
      <c r="BS20" s="61">
        <f t="shared" si="2"/>
        <v>0</v>
      </c>
      <c r="BT20" s="120"/>
      <c r="BU20" s="121"/>
      <c r="BV20" s="122"/>
      <c r="BW20" s="37"/>
      <c r="BX20" s="37"/>
      <c r="BY20" s="81">
        <f>SUM(BT20:BX20)/H7</f>
        <v>0</v>
      </c>
      <c r="BZ20" s="120"/>
      <c r="CA20" s="121"/>
      <c r="CB20" s="122"/>
      <c r="CC20" s="37"/>
      <c r="CD20" s="37"/>
      <c r="CE20" s="81">
        <f>SUM(BZ20:CD20)/K7</f>
        <v>0</v>
      </c>
      <c r="CF20" s="134"/>
      <c r="CG20" s="135"/>
      <c r="CH20" s="136"/>
      <c r="CI20" s="137"/>
      <c r="CJ20" s="137"/>
      <c r="CK20" s="138">
        <f>SUM(CF20:CJ20)/N7</f>
        <v>0</v>
      </c>
    </row>
    <row r="21" spans="1:89" s="5" customFormat="1" ht="13" customHeight="1">
      <c r="A21" s="6"/>
      <c r="B21" s="74"/>
      <c r="C21" s="71">
        <f>(T21*G4/100)+(Z21*J4/100)+(AF21*M4/100)</f>
        <v>0</v>
      </c>
      <c r="D21" s="112"/>
      <c r="E21" s="53">
        <f>(AM21*G5/100)+(AS21*J5/100)+(AY21*M5/100)</f>
        <v>0</v>
      </c>
      <c r="F21" s="112"/>
      <c r="G21" s="53">
        <f>(BF21*G6/100)+(BL21*J6/100)+(BR21*M6/100)</f>
        <v>0</v>
      </c>
      <c r="H21" s="113"/>
      <c r="I21" s="53">
        <f>(BY21*G7/100)+(CE21*J7/100)+(CK21*M7/100)</f>
        <v>0</v>
      </c>
      <c r="J21" s="112"/>
      <c r="K21" s="10">
        <f t="shared" si="3"/>
        <v>0</v>
      </c>
      <c r="L21" s="112"/>
      <c r="M21" s="112"/>
      <c r="N21" s="112"/>
      <c r="O21" s="126"/>
      <c r="P21" s="127"/>
      <c r="Q21" s="128"/>
      <c r="R21" s="39"/>
      <c r="S21" s="39"/>
      <c r="T21" s="81">
        <f>SUM(O21:S21)/H4</f>
        <v>0</v>
      </c>
      <c r="U21" s="126"/>
      <c r="V21" s="127"/>
      <c r="W21" s="128"/>
      <c r="X21" s="39"/>
      <c r="Y21" s="39"/>
      <c r="Z21" s="81">
        <f>SUM(U21:Y21)/K4</f>
        <v>0</v>
      </c>
      <c r="AA21" s="143"/>
      <c r="AB21" s="144"/>
      <c r="AC21" s="145"/>
      <c r="AD21" s="142"/>
      <c r="AE21" s="142"/>
      <c r="AF21" s="138">
        <f>SUM(AA21:AE21)/N4</f>
        <v>0</v>
      </c>
      <c r="AG21" s="86">
        <f t="shared" si="0"/>
        <v>0</v>
      </c>
      <c r="AH21" s="126"/>
      <c r="AI21" s="127"/>
      <c r="AJ21" s="128"/>
      <c r="AK21" s="39"/>
      <c r="AL21" s="39"/>
      <c r="AM21" s="81">
        <f>SUM(AH21:AL21)/H5</f>
        <v>0</v>
      </c>
      <c r="AN21" s="126"/>
      <c r="AO21" s="127"/>
      <c r="AP21" s="128"/>
      <c r="AQ21" s="39"/>
      <c r="AR21" s="39"/>
      <c r="AS21" s="81">
        <f>SUM(AN21:AR21)/K5</f>
        <v>0</v>
      </c>
      <c r="AT21" s="143"/>
      <c r="AU21" s="144"/>
      <c r="AV21" s="145"/>
      <c r="AW21" s="142"/>
      <c r="AX21" s="142"/>
      <c r="AY21" s="138">
        <f>SUM(AT21:AX21)/N5</f>
        <v>0</v>
      </c>
      <c r="AZ21" s="86">
        <f t="shared" si="1"/>
        <v>0</v>
      </c>
      <c r="BA21" s="126"/>
      <c r="BB21" s="127"/>
      <c r="BC21" s="128"/>
      <c r="BD21" s="39"/>
      <c r="BE21" s="39"/>
      <c r="BF21" s="81">
        <f>SUM(BA21:BE21)/H6</f>
        <v>0</v>
      </c>
      <c r="BG21" s="126"/>
      <c r="BH21" s="127"/>
      <c r="BI21" s="128"/>
      <c r="BJ21" s="39"/>
      <c r="BK21" s="39"/>
      <c r="BL21" s="81">
        <f>SUM(BG21:BK21)/K6</f>
        <v>0</v>
      </c>
      <c r="BM21" s="143"/>
      <c r="BN21" s="144"/>
      <c r="BO21" s="145"/>
      <c r="BP21" s="142"/>
      <c r="BQ21" s="142"/>
      <c r="BR21" s="138">
        <f>SUM(BM21:BQ21)/N6</f>
        <v>0</v>
      </c>
      <c r="BS21" s="86">
        <f t="shared" si="2"/>
        <v>0</v>
      </c>
      <c r="BT21" s="126"/>
      <c r="BU21" s="127"/>
      <c r="BV21" s="128"/>
      <c r="BW21" s="39"/>
      <c r="BX21" s="39"/>
      <c r="BY21" s="81">
        <f>SUM(BT21:BX21)/H7</f>
        <v>0</v>
      </c>
      <c r="BZ21" s="126"/>
      <c r="CA21" s="127"/>
      <c r="CB21" s="128"/>
      <c r="CC21" s="39"/>
      <c r="CD21" s="39"/>
      <c r="CE21" s="81">
        <f>SUM(BZ21:CD21)/K7</f>
        <v>0</v>
      </c>
      <c r="CF21" s="143"/>
      <c r="CG21" s="144"/>
      <c r="CH21" s="145"/>
      <c r="CI21" s="142"/>
      <c r="CJ21" s="142"/>
      <c r="CK21" s="138">
        <f>SUM(CF21:CJ21)/N7</f>
        <v>0</v>
      </c>
    </row>
    <row r="22" spans="1:89" s="5" customFormat="1" ht="13" customHeight="1">
      <c r="A22" s="6"/>
      <c r="B22" s="74"/>
      <c r="C22" s="71">
        <f>(T22*G4/100)+(Z22*J4/100)+(AF22*M4/100)</f>
        <v>0</v>
      </c>
      <c r="D22" s="10"/>
      <c r="E22" s="53">
        <f>(AM22*G5/100)+(AS22*J5/100)+(AY22*M5/100)</f>
        <v>0</v>
      </c>
      <c r="F22" s="10"/>
      <c r="G22" s="53">
        <f>(BF22*G6/100)+(BL22*J6/100)+(BR22*M6/100)</f>
        <v>0</v>
      </c>
      <c r="H22" s="53"/>
      <c r="I22" s="53">
        <f>(BY22*G7/100)+(CE22*J7/100)+(CK22*M7/100)</f>
        <v>0</v>
      </c>
      <c r="J22" s="10"/>
      <c r="K22" s="10">
        <f t="shared" si="3"/>
        <v>0</v>
      </c>
      <c r="L22" s="10"/>
      <c r="M22" s="10"/>
      <c r="N22" s="10"/>
      <c r="O22" s="120"/>
      <c r="P22" s="121"/>
      <c r="Q22" s="122"/>
      <c r="R22" s="37"/>
      <c r="S22" s="37"/>
      <c r="T22" s="81">
        <f>SUM(O22:S22)/H4</f>
        <v>0</v>
      </c>
      <c r="U22" s="120"/>
      <c r="V22" s="121"/>
      <c r="W22" s="122"/>
      <c r="X22" s="37"/>
      <c r="Y22" s="37"/>
      <c r="Z22" s="81">
        <f>SUM(U22:Y22)/K4</f>
        <v>0</v>
      </c>
      <c r="AA22" s="134"/>
      <c r="AB22" s="135"/>
      <c r="AC22" s="136"/>
      <c r="AD22" s="137"/>
      <c r="AE22" s="137"/>
      <c r="AF22" s="138">
        <f>SUM(AA22:AE22)/N4</f>
        <v>0</v>
      </c>
      <c r="AG22" s="61">
        <f t="shared" si="0"/>
        <v>0</v>
      </c>
      <c r="AH22" s="120"/>
      <c r="AI22" s="121"/>
      <c r="AJ22" s="122"/>
      <c r="AK22" s="37"/>
      <c r="AL22" s="37"/>
      <c r="AM22" s="81">
        <f>SUM(AH22:AL22)/H5</f>
        <v>0</v>
      </c>
      <c r="AN22" s="120"/>
      <c r="AO22" s="121"/>
      <c r="AP22" s="122"/>
      <c r="AQ22" s="37"/>
      <c r="AR22" s="37"/>
      <c r="AS22" s="81">
        <f>SUM(AN22:AR22)/K5</f>
        <v>0</v>
      </c>
      <c r="AT22" s="134"/>
      <c r="AU22" s="135"/>
      <c r="AV22" s="136"/>
      <c r="AW22" s="137"/>
      <c r="AX22" s="137"/>
      <c r="AY22" s="138">
        <f>SUM(AT22:AX22)/N5</f>
        <v>0</v>
      </c>
      <c r="AZ22" s="61">
        <f t="shared" si="1"/>
        <v>0</v>
      </c>
      <c r="BA22" s="120"/>
      <c r="BB22" s="121"/>
      <c r="BC22" s="122"/>
      <c r="BD22" s="37"/>
      <c r="BE22" s="37"/>
      <c r="BF22" s="81">
        <f>SUM(BA22:BE22)/H6</f>
        <v>0</v>
      </c>
      <c r="BG22" s="120"/>
      <c r="BH22" s="121"/>
      <c r="BI22" s="122"/>
      <c r="BJ22" s="37"/>
      <c r="BK22" s="37"/>
      <c r="BL22" s="81">
        <f>SUM(BG22:BK22)/K6</f>
        <v>0</v>
      </c>
      <c r="BM22" s="134"/>
      <c r="BN22" s="135"/>
      <c r="BO22" s="136"/>
      <c r="BP22" s="137"/>
      <c r="BQ22" s="137"/>
      <c r="BR22" s="138">
        <f>SUM(BM22:BQ22)/N6</f>
        <v>0</v>
      </c>
      <c r="BS22" s="61">
        <f t="shared" si="2"/>
        <v>0</v>
      </c>
      <c r="BT22" s="120"/>
      <c r="BU22" s="121"/>
      <c r="BV22" s="122"/>
      <c r="BW22" s="37"/>
      <c r="BX22" s="37"/>
      <c r="BY22" s="81">
        <f>SUM(BT22:BX22)/H7</f>
        <v>0</v>
      </c>
      <c r="BZ22" s="120"/>
      <c r="CA22" s="121"/>
      <c r="CB22" s="122"/>
      <c r="CC22" s="37"/>
      <c r="CD22" s="37"/>
      <c r="CE22" s="81">
        <f>SUM(BZ22:CD22)/K7</f>
        <v>0</v>
      </c>
      <c r="CF22" s="134"/>
      <c r="CG22" s="135"/>
      <c r="CH22" s="136"/>
      <c r="CI22" s="137"/>
      <c r="CJ22" s="137"/>
      <c r="CK22" s="138">
        <f>SUM(CF22:CJ22)/N7</f>
        <v>0</v>
      </c>
    </row>
    <row r="23" spans="1:89" s="5" customFormat="1" ht="13" customHeight="1">
      <c r="A23" s="6"/>
      <c r="B23" s="74"/>
      <c r="C23" s="71">
        <f>(T23*G4/100)+(Z23*J4/100)+(AF23*M4/100)</f>
        <v>0</v>
      </c>
      <c r="D23" s="112"/>
      <c r="E23" s="53">
        <f>(AM23*G5/100)+(AS23*J5/100)+(AY23*M5/100)</f>
        <v>0</v>
      </c>
      <c r="F23" s="112"/>
      <c r="G23" s="53">
        <f>(BF23*G6/100)+(BL23*J6/100)+(BR23*M6/100)</f>
        <v>0</v>
      </c>
      <c r="H23" s="113"/>
      <c r="I23" s="53">
        <f>(BY23*G7/100)+(CE23*J7/100)+(CK23*M7/100)</f>
        <v>0</v>
      </c>
      <c r="J23" s="112"/>
      <c r="K23" s="10">
        <f t="shared" si="3"/>
        <v>0</v>
      </c>
      <c r="L23" s="112"/>
      <c r="M23" s="112"/>
      <c r="N23" s="112"/>
      <c r="O23" s="126"/>
      <c r="P23" s="127"/>
      <c r="Q23" s="128"/>
      <c r="R23" s="39"/>
      <c r="S23" s="39"/>
      <c r="T23" s="81">
        <f>SUM(O23:S23)/H4</f>
        <v>0</v>
      </c>
      <c r="U23" s="126"/>
      <c r="V23" s="127"/>
      <c r="W23" s="128"/>
      <c r="X23" s="39"/>
      <c r="Y23" s="39"/>
      <c r="Z23" s="81">
        <f>SUM(U23:Y23)/K4</f>
        <v>0</v>
      </c>
      <c r="AA23" s="143"/>
      <c r="AB23" s="144"/>
      <c r="AC23" s="145"/>
      <c r="AD23" s="142"/>
      <c r="AE23" s="142"/>
      <c r="AF23" s="138">
        <f>SUM(AA23:AE23)/N4</f>
        <v>0</v>
      </c>
      <c r="AG23" s="86">
        <f t="shared" si="0"/>
        <v>0</v>
      </c>
      <c r="AH23" s="126"/>
      <c r="AI23" s="127"/>
      <c r="AJ23" s="128"/>
      <c r="AK23" s="39"/>
      <c r="AL23" s="39"/>
      <c r="AM23" s="81">
        <f>SUM(AH23:AL23)/H5</f>
        <v>0</v>
      </c>
      <c r="AN23" s="126"/>
      <c r="AO23" s="127"/>
      <c r="AP23" s="128"/>
      <c r="AQ23" s="39"/>
      <c r="AR23" s="39"/>
      <c r="AS23" s="81">
        <f>SUM(AN23:AR23)/K5</f>
        <v>0</v>
      </c>
      <c r="AT23" s="143"/>
      <c r="AU23" s="144"/>
      <c r="AV23" s="145"/>
      <c r="AW23" s="142"/>
      <c r="AX23" s="142"/>
      <c r="AY23" s="138">
        <f>SUM(AT23:AX23)/N5</f>
        <v>0</v>
      </c>
      <c r="AZ23" s="86">
        <f t="shared" si="1"/>
        <v>0</v>
      </c>
      <c r="BA23" s="126"/>
      <c r="BB23" s="127"/>
      <c r="BC23" s="128"/>
      <c r="BD23" s="39"/>
      <c r="BE23" s="39"/>
      <c r="BF23" s="81">
        <f>SUM(BA23:BE23)/H6</f>
        <v>0</v>
      </c>
      <c r="BG23" s="126"/>
      <c r="BH23" s="127"/>
      <c r="BI23" s="128"/>
      <c r="BJ23" s="39"/>
      <c r="BK23" s="39"/>
      <c r="BL23" s="81">
        <f>SUM(BG23:BK23)/K6</f>
        <v>0</v>
      </c>
      <c r="BM23" s="143"/>
      <c r="BN23" s="144"/>
      <c r="BO23" s="145"/>
      <c r="BP23" s="142"/>
      <c r="BQ23" s="142"/>
      <c r="BR23" s="138">
        <f>SUM(BM23:BQ23)/N6</f>
        <v>0</v>
      </c>
      <c r="BS23" s="86">
        <f t="shared" si="2"/>
        <v>0</v>
      </c>
      <c r="BT23" s="126"/>
      <c r="BU23" s="127"/>
      <c r="BV23" s="128"/>
      <c r="BW23" s="39"/>
      <c r="BX23" s="39"/>
      <c r="BY23" s="81">
        <f>SUM(BT23:BX23)/H7</f>
        <v>0</v>
      </c>
      <c r="BZ23" s="126"/>
      <c r="CA23" s="127"/>
      <c r="CB23" s="128"/>
      <c r="CC23" s="39"/>
      <c r="CD23" s="39"/>
      <c r="CE23" s="81">
        <f>SUM(BZ23:CD23)/K7</f>
        <v>0</v>
      </c>
      <c r="CF23" s="143"/>
      <c r="CG23" s="144"/>
      <c r="CH23" s="145"/>
      <c r="CI23" s="142"/>
      <c r="CJ23" s="142"/>
      <c r="CK23" s="138">
        <f>SUM(CF23:CJ23)/N7</f>
        <v>0</v>
      </c>
    </row>
    <row r="24" spans="1:89" s="5" customFormat="1" ht="13" customHeight="1">
      <c r="A24" s="6"/>
      <c r="B24" s="74"/>
      <c r="C24" s="71">
        <f>(T24*G4/100)+(Z24*J4/100)+(AF24*M4/100)</f>
        <v>0</v>
      </c>
      <c r="D24" s="10"/>
      <c r="E24" s="53">
        <f>(AM24*G5/100)+(AS24*J5/100)+(AY24*M5/100)</f>
        <v>0</v>
      </c>
      <c r="F24" s="10"/>
      <c r="G24" s="53">
        <f>(BF24*G6/100)+(BL24*J6/100)+(BR24*M6/100)</f>
        <v>0</v>
      </c>
      <c r="H24" s="53"/>
      <c r="I24" s="53">
        <f>(BY24*G7/100)+(CE24*J7/100)+(CK24*M7/100)</f>
        <v>0</v>
      </c>
      <c r="J24" s="10"/>
      <c r="K24" s="10">
        <f t="shared" si="3"/>
        <v>0</v>
      </c>
      <c r="L24" s="10"/>
      <c r="M24" s="10"/>
      <c r="N24" s="10"/>
      <c r="O24" s="120"/>
      <c r="P24" s="121"/>
      <c r="Q24" s="122"/>
      <c r="R24" s="37"/>
      <c r="S24" s="37"/>
      <c r="T24" s="81">
        <f>SUM(O24:S24)/H4</f>
        <v>0</v>
      </c>
      <c r="U24" s="120"/>
      <c r="V24" s="121"/>
      <c r="W24" s="122"/>
      <c r="X24" s="37"/>
      <c r="Y24" s="37"/>
      <c r="Z24" s="81">
        <f>SUM(U24:Y24)/K4</f>
        <v>0</v>
      </c>
      <c r="AA24" s="134"/>
      <c r="AB24" s="135"/>
      <c r="AC24" s="136"/>
      <c r="AD24" s="137"/>
      <c r="AE24" s="137"/>
      <c r="AF24" s="138">
        <f>SUM(AA24:AE24)/N4</f>
        <v>0</v>
      </c>
      <c r="AG24" s="61">
        <f t="shared" si="0"/>
        <v>0</v>
      </c>
      <c r="AH24" s="120"/>
      <c r="AI24" s="121"/>
      <c r="AJ24" s="122"/>
      <c r="AK24" s="37"/>
      <c r="AL24" s="37"/>
      <c r="AM24" s="81">
        <f>SUM(AH24:AL24)/H5</f>
        <v>0</v>
      </c>
      <c r="AN24" s="120"/>
      <c r="AO24" s="121"/>
      <c r="AP24" s="122"/>
      <c r="AQ24" s="37"/>
      <c r="AR24" s="37"/>
      <c r="AS24" s="81">
        <f>SUM(AN24:AR24)/K5</f>
        <v>0</v>
      </c>
      <c r="AT24" s="134"/>
      <c r="AU24" s="135"/>
      <c r="AV24" s="136"/>
      <c r="AW24" s="137"/>
      <c r="AX24" s="137"/>
      <c r="AY24" s="138">
        <f>SUM(AT24:AX24)/N5</f>
        <v>0</v>
      </c>
      <c r="AZ24" s="61">
        <f t="shared" si="1"/>
        <v>0</v>
      </c>
      <c r="BA24" s="120"/>
      <c r="BB24" s="121"/>
      <c r="BC24" s="122"/>
      <c r="BD24" s="37"/>
      <c r="BE24" s="37"/>
      <c r="BF24" s="81">
        <f>SUM(BA24:BE24)/H6</f>
        <v>0</v>
      </c>
      <c r="BG24" s="120"/>
      <c r="BH24" s="121"/>
      <c r="BI24" s="122"/>
      <c r="BJ24" s="37"/>
      <c r="BK24" s="37"/>
      <c r="BL24" s="81">
        <f>SUM(BG24:BK24)/K6</f>
        <v>0</v>
      </c>
      <c r="BM24" s="134"/>
      <c r="BN24" s="135"/>
      <c r="BO24" s="136"/>
      <c r="BP24" s="137"/>
      <c r="BQ24" s="137"/>
      <c r="BR24" s="138">
        <f>SUM(BM24:BQ24)/N6</f>
        <v>0</v>
      </c>
      <c r="BS24" s="61">
        <f t="shared" si="2"/>
        <v>0</v>
      </c>
      <c r="BT24" s="120"/>
      <c r="BU24" s="121"/>
      <c r="BV24" s="122"/>
      <c r="BW24" s="37"/>
      <c r="BX24" s="37"/>
      <c r="BY24" s="81">
        <f>SUM(BT24:BX24)/H7</f>
        <v>0</v>
      </c>
      <c r="BZ24" s="120"/>
      <c r="CA24" s="121"/>
      <c r="CB24" s="122"/>
      <c r="CC24" s="37"/>
      <c r="CD24" s="37"/>
      <c r="CE24" s="81">
        <f>SUM(BZ24:CD24)/K7</f>
        <v>0</v>
      </c>
      <c r="CF24" s="134"/>
      <c r="CG24" s="135"/>
      <c r="CH24" s="136"/>
      <c r="CI24" s="137"/>
      <c r="CJ24" s="137"/>
      <c r="CK24" s="138">
        <f>SUM(CF24:CJ24)/N7</f>
        <v>0</v>
      </c>
    </row>
    <row r="25" spans="1:89" s="5" customFormat="1" ht="13" customHeight="1">
      <c r="A25" s="6"/>
      <c r="B25" s="74"/>
      <c r="C25" s="71">
        <f>(T25*G4/100)+(Z25*J4/100)+(AF25*M4/100)</f>
        <v>0</v>
      </c>
      <c r="D25" s="112"/>
      <c r="E25" s="53">
        <f>(AM25*G5/100)+(AS25*J5/100)+(AY25*M5/100)</f>
        <v>0</v>
      </c>
      <c r="F25" s="112"/>
      <c r="G25" s="53">
        <f>(BF25*G6/100)+(BL25*J6/100)+(BR25*M6/100)</f>
        <v>0</v>
      </c>
      <c r="H25" s="113"/>
      <c r="I25" s="53">
        <f>(BY25*G7/100)+(CE25*J7/100)+(CK25*M7/100)</f>
        <v>0</v>
      </c>
      <c r="J25" s="112"/>
      <c r="K25" s="10">
        <f t="shared" si="3"/>
        <v>0</v>
      </c>
      <c r="L25" s="112"/>
      <c r="M25" s="112"/>
      <c r="N25" s="112"/>
      <c r="O25" s="126"/>
      <c r="P25" s="127"/>
      <c r="Q25" s="128"/>
      <c r="R25" s="39"/>
      <c r="S25" s="39"/>
      <c r="T25" s="81">
        <f>SUM(O25:S25)/H4</f>
        <v>0</v>
      </c>
      <c r="U25" s="126"/>
      <c r="V25" s="127"/>
      <c r="W25" s="128"/>
      <c r="X25" s="39"/>
      <c r="Y25" s="39"/>
      <c r="Z25" s="81">
        <f>SUM(U25:Y25)/K4</f>
        <v>0</v>
      </c>
      <c r="AA25" s="143"/>
      <c r="AB25" s="144"/>
      <c r="AC25" s="145"/>
      <c r="AD25" s="142"/>
      <c r="AE25" s="142"/>
      <c r="AF25" s="138">
        <f>SUM(AA25:AE25)/N4</f>
        <v>0</v>
      </c>
      <c r="AG25" s="86">
        <f t="shared" si="0"/>
        <v>0</v>
      </c>
      <c r="AH25" s="126"/>
      <c r="AI25" s="127"/>
      <c r="AJ25" s="128"/>
      <c r="AK25" s="39"/>
      <c r="AL25" s="39"/>
      <c r="AM25" s="81">
        <f>SUM(AH25:AL25)/H5</f>
        <v>0</v>
      </c>
      <c r="AN25" s="126"/>
      <c r="AO25" s="127"/>
      <c r="AP25" s="128"/>
      <c r="AQ25" s="39"/>
      <c r="AR25" s="39"/>
      <c r="AS25" s="81">
        <f>SUM(AN25:AR25)/K5</f>
        <v>0</v>
      </c>
      <c r="AT25" s="143"/>
      <c r="AU25" s="144"/>
      <c r="AV25" s="145"/>
      <c r="AW25" s="142"/>
      <c r="AX25" s="142"/>
      <c r="AY25" s="138">
        <f>SUM(AT25:AX25)/N5</f>
        <v>0</v>
      </c>
      <c r="AZ25" s="86">
        <f t="shared" si="1"/>
        <v>0</v>
      </c>
      <c r="BA25" s="126"/>
      <c r="BB25" s="127"/>
      <c r="BC25" s="128"/>
      <c r="BD25" s="39"/>
      <c r="BE25" s="39"/>
      <c r="BF25" s="81">
        <f>SUM(BA25:BE25)/H6</f>
        <v>0</v>
      </c>
      <c r="BG25" s="126"/>
      <c r="BH25" s="127"/>
      <c r="BI25" s="128"/>
      <c r="BJ25" s="39"/>
      <c r="BK25" s="39"/>
      <c r="BL25" s="81">
        <f>SUM(BG25:BK25)/K6</f>
        <v>0</v>
      </c>
      <c r="BM25" s="143"/>
      <c r="BN25" s="144"/>
      <c r="BO25" s="145"/>
      <c r="BP25" s="142"/>
      <c r="BQ25" s="142"/>
      <c r="BR25" s="138">
        <f>SUM(BM25:BQ25)/N6</f>
        <v>0</v>
      </c>
      <c r="BS25" s="86">
        <f t="shared" si="2"/>
        <v>0</v>
      </c>
      <c r="BT25" s="126"/>
      <c r="BU25" s="127"/>
      <c r="BV25" s="128"/>
      <c r="BW25" s="39"/>
      <c r="BX25" s="39"/>
      <c r="BY25" s="81">
        <f>SUM(BT25:BX25)/H7</f>
        <v>0</v>
      </c>
      <c r="BZ25" s="126"/>
      <c r="CA25" s="127"/>
      <c r="CB25" s="128"/>
      <c r="CC25" s="39"/>
      <c r="CD25" s="39"/>
      <c r="CE25" s="81">
        <f>SUM(BZ25:CD25)/K7</f>
        <v>0</v>
      </c>
      <c r="CF25" s="143"/>
      <c r="CG25" s="144"/>
      <c r="CH25" s="145"/>
      <c r="CI25" s="142"/>
      <c r="CJ25" s="142"/>
      <c r="CK25" s="138">
        <f>SUM(CF25:CJ25)/N7</f>
        <v>0</v>
      </c>
    </row>
    <row r="26" spans="1:89" s="5" customFormat="1" ht="13" customHeight="1">
      <c r="A26" s="6"/>
      <c r="B26" s="74"/>
      <c r="C26" s="71">
        <f>(T26*G4/100)+(Z26*J4/100)+(AF26*M4/100)</f>
        <v>0</v>
      </c>
      <c r="D26" s="10"/>
      <c r="E26" s="53">
        <f>(AM26*G5/100)+(AS26*J5/100)+(AY26*M5/100)</f>
        <v>0</v>
      </c>
      <c r="F26" s="10"/>
      <c r="G26" s="53">
        <f>(BF26*G6/100)+(BL26*J6/100)+(BR26*M6/100)</f>
        <v>0</v>
      </c>
      <c r="H26" s="53"/>
      <c r="I26" s="53">
        <f>(BY26*G7/100)+(CE26*J7/100)+(CK26*M7/100)</f>
        <v>0</v>
      </c>
      <c r="J26" s="10"/>
      <c r="K26" s="10">
        <f t="shared" si="3"/>
        <v>0</v>
      </c>
      <c r="L26" s="10"/>
      <c r="M26" s="10"/>
      <c r="N26" s="10"/>
      <c r="O26" s="120"/>
      <c r="P26" s="121"/>
      <c r="Q26" s="122"/>
      <c r="R26" s="37"/>
      <c r="S26" s="37"/>
      <c r="T26" s="81">
        <f>SUM(O26:S26)/H4</f>
        <v>0</v>
      </c>
      <c r="U26" s="120"/>
      <c r="V26" s="121"/>
      <c r="W26" s="122"/>
      <c r="X26" s="37"/>
      <c r="Y26" s="37"/>
      <c r="Z26" s="81">
        <f>SUM(U26:Y26)/K4</f>
        <v>0</v>
      </c>
      <c r="AA26" s="134"/>
      <c r="AB26" s="135"/>
      <c r="AC26" s="136"/>
      <c r="AD26" s="137"/>
      <c r="AE26" s="137"/>
      <c r="AF26" s="138">
        <f>SUM(AA26:AE26)/N4</f>
        <v>0</v>
      </c>
      <c r="AG26" s="61">
        <f t="shared" si="0"/>
        <v>0</v>
      </c>
      <c r="AH26" s="120"/>
      <c r="AI26" s="121"/>
      <c r="AJ26" s="122"/>
      <c r="AK26" s="37"/>
      <c r="AL26" s="37"/>
      <c r="AM26" s="81">
        <f>SUM(AH26:AL26)/H5</f>
        <v>0</v>
      </c>
      <c r="AN26" s="120"/>
      <c r="AO26" s="121"/>
      <c r="AP26" s="122"/>
      <c r="AQ26" s="37"/>
      <c r="AR26" s="37"/>
      <c r="AS26" s="81">
        <f>SUM(AN26:AR26)/K5</f>
        <v>0</v>
      </c>
      <c r="AT26" s="134"/>
      <c r="AU26" s="135"/>
      <c r="AV26" s="136"/>
      <c r="AW26" s="137"/>
      <c r="AX26" s="137"/>
      <c r="AY26" s="138">
        <f>SUM(AT26:AX26)/N5</f>
        <v>0</v>
      </c>
      <c r="AZ26" s="61">
        <f t="shared" si="1"/>
        <v>0</v>
      </c>
      <c r="BA26" s="120"/>
      <c r="BB26" s="121"/>
      <c r="BC26" s="122"/>
      <c r="BD26" s="37"/>
      <c r="BE26" s="37"/>
      <c r="BF26" s="81">
        <f>SUM(BA26:BE26)/H6</f>
        <v>0</v>
      </c>
      <c r="BG26" s="120"/>
      <c r="BH26" s="121"/>
      <c r="BI26" s="122"/>
      <c r="BJ26" s="37"/>
      <c r="BK26" s="37"/>
      <c r="BL26" s="81">
        <f>SUM(BG26:BK26)/K6</f>
        <v>0</v>
      </c>
      <c r="BM26" s="134"/>
      <c r="BN26" s="135"/>
      <c r="BO26" s="136"/>
      <c r="BP26" s="137"/>
      <c r="BQ26" s="137"/>
      <c r="BR26" s="138">
        <f>SUM(BM26:BQ26)/N6</f>
        <v>0</v>
      </c>
      <c r="BS26" s="61">
        <f t="shared" si="2"/>
        <v>0</v>
      </c>
      <c r="BT26" s="120"/>
      <c r="BU26" s="121"/>
      <c r="BV26" s="122"/>
      <c r="BW26" s="37"/>
      <c r="BX26" s="37"/>
      <c r="BY26" s="81">
        <f>SUM(BT26:BX26)/H7</f>
        <v>0</v>
      </c>
      <c r="BZ26" s="120"/>
      <c r="CA26" s="121"/>
      <c r="CB26" s="122"/>
      <c r="CC26" s="37"/>
      <c r="CD26" s="37"/>
      <c r="CE26" s="81">
        <f>SUM(BZ26:CD26)/K7</f>
        <v>0</v>
      </c>
      <c r="CF26" s="134"/>
      <c r="CG26" s="135"/>
      <c r="CH26" s="136"/>
      <c r="CI26" s="137"/>
      <c r="CJ26" s="137"/>
      <c r="CK26" s="138">
        <f>SUM(CF26:CJ26)/N7</f>
        <v>0</v>
      </c>
    </row>
    <row r="27" spans="1:89" s="5" customFormat="1" ht="13" customHeight="1">
      <c r="A27" s="6"/>
      <c r="B27" s="74"/>
      <c r="C27" s="71">
        <f>(T27*G4/100)+(Z27*J4/100)+(AF27*M4/100)</f>
        <v>0</v>
      </c>
      <c r="D27" s="112"/>
      <c r="E27" s="53">
        <f>(AM27*G5/100)+(AS27*J5/100)+(AY27*M5/100)</f>
        <v>0</v>
      </c>
      <c r="F27" s="112"/>
      <c r="G27" s="53">
        <f>(BF27*G6/100)+(BL27*J6/100)+(BR27*M6/100)</f>
        <v>0</v>
      </c>
      <c r="H27" s="113"/>
      <c r="I27" s="53">
        <f>(BY27*G7/100)+(CE27*J7/100)+(CK27*M7/100)</f>
        <v>0</v>
      </c>
      <c r="J27" s="112"/>
      <c r="K27" s="10">
        <f t="shared" si="3"/>
        <v>0</v>
      </c>
      <c r="L27" s="112"/>
      <c r="M27" s="112"/>
      <c r="N27" s="112"/>
      <c r="O27" s="126"/>
      <c r="P27" s="127"/>
      <c r="Q27" s="128"/>
      <c r="R27" s="39"/>
      <c r="S27" s="39"/>
      <c r="T27" s="81">
        <f>SUM(O27:S27)/H4</f>
        <v>0</v>
      </c>
      <c r="U27" s="126"/>
      <c r="V27" s="127"/>
      <c r="W27" s="128"/>
      <c r="X27" s="39"/>
      <c r="Y27" s="39"/>
      <c r="Z27" s="81">
        <f>SUM(U27:Y27)/K4</f>
        <v>0</v>
      </c>
      <c r="AA27" s="143"/>
      <c r="AB27" s="144"/>
      <c r="AC27" s="145"/>
      <c r="AD27" s="142"/>
      <c r="AE27" s="142"/>
      <c r="AF27" s="138">
        <f>SUM(AA27:AE27)/N4</f>
        <v>0</v>
      </c>
      <c r="AG27" s="86">
        <f t="shared" si="0"/>
        <v>0</v>
      </c>
      <c r="AH27" s="126"/>
      <c r="AI27" s="127"/>
      <c r="AJ27" s="128"/>
      <c r="AK27" s="39"/>
      <c r="AL27" s="39"/>
      <c r="AM27" s="81">
        <f>SUM(AH27:AL27)/H5</f>
        <v>0</v>
      </c>
      <c r="AN27" s="126"/>
      <c r="AO27" s="127"/>
      <c r="AP27" s="128"/>
      <c r="AQ27" s="39"/>
      <c r="AR27" s="39"/>
      <c r="AS27" s="81">
        <f>SUM(AN27:AR27)/K5</f>
        <v>0</v>
      </c>
      <c r="AT27" s="143"/>
      <c r="AU27" s="144"/>
      <c r="AV27" s="145"/>
      <c r="AW27" s="142"/>
      <c r="AX27" s="142"/>
      <c r="AY27" s="138">
        <f>SUM(AT27:AX27)/N5</f>
        <v>0</v>
      </c>
      <c r="AZ27" s="86">
        <f t="shared" si="1"/>
        <v>0</v>
      </c>
      <c r="BA27" s="126"/>
      <c r="BB27" s="127"/>
      <c r="BC27" s="128"/>
      <c r="BD27" s="39"/>
      <c r="BE27" s="39"/>
      <c r="BF27" s="81">
        <f>SUM(BA27:BE27)/H6</f>
        <v>0</v>
      </c>
      <c r="BG27" s="126"/>
      <c r="BH27" s="127"/>
      <c r="BI27" s="128"/>
      <c r="BJ27" s="39"/>
      <c r="BK27" s="39"/>
      <c r="BL27" s="81">
        <f>SUM(BG27:BK27)/K6</f>
        <v>0</v>
      </c>
      <c r="BM27" s="143"/>
      <c r="BN27" s="144"/>
      <c r="BO27" s="145"/>
      <c r="BP27" s="142"/>
      <c r="BQ27" s="142"/>
      <c r="BR27" s="138">
        <f>SUM(BM27:BQ27)/N6</f>
        <v>0</v>
      </c>
      <c r="BS27" s="86">
        <f t="shared" si="2"/>
        <v>0</v>
      </c>
      <c r="BT27" s="126"/>
      <c r="BU27" s="127"/>
      <c r="BV27" s="128"/>
      <c r="BW27" s="39"/>
      <c r="BX27" s="39"/>
      <c r="BY27" s="81">
        <f>SUM(BT27:BX27)/H7</f>
        <v>0</v>
      </c>
      <c r="BZ27" s="126"/>
      <c r="CA27" s="127"/>
      <c r="CB27" s="128"/>
      <c r="CC27" s="39"/>
      <c r="CD27" s="39"/>
      <c r="CE27" s="81">
        <f>SUM(BZ27:CD27)/K7</f>
        <v>0</v>
      </c>
      <c r="CF27" s="143"/>
      <c r="CG27" s="144"/>
      <c r="CH27" s="145"/>
      <c r="CI27" s="142"/>
      <c r="CJ27" s="142"/>
      <c r="CK27" s="138">
        <f>SUM(CF27:CJ27)/N7</f>
        <v>0</v>
      </c>
    </row>
    <row r="28" spans="1:89" s="5" customFormat="1" ht="13" customHeight="1">
      <c r="A28" s="6"/>
      <c r="B28" s="74"/>
      <c r="C28" s="71">
        <f>(T28*G4/100)+(Z28*J4/100)+(AF28*M4/100)</f>
        <v>0</v>
      </c>
      <c r="D28" s="10"/>
      <c r="E28" s="53">
        <f>(AM28*G5/100)+(AS28*J5/100)+(AY28*M5/100)</f>
        <v>0</v>
      </c>
      <c r="F28" s="10"/>
      <c r="G28" s="53">
        <f>(BF28*G6/100)+(BL28*J6/100)+(BR28*M6/100)</f>
        <v>0</v>
      </c>
      <c r="H28" s="53"/>
      <c r="I28" s="53">
        <f>(BY28*G7/100)+(CE28*J7/100)+(CK28*M7/100)</f>
        <v>0</v>
      </c>
      <c r="J28" s="10"/>
      <c r="K28" s="10">
        <f t="shared" si="3"/>
        <v>0</v>
      </c>
      <c r="L28" s="10"/>
      <c r="M28" s="10"/>
      <c r="N28" s="10"/>
      <c r="O28" s="120"/>
      <c r="P28" s="121"/>
      <c r="Q28" s="122"/>
      <c r="R28" s="37"/>
      <c r="S28" s="37"/>
      <c r="T28" s="81">
        <f>SUM(O28:S28)/H4</f>
        <v>0</v>
      </c>
      <c r="U28" s="120"/>
      <c r="V28" s="121"/>
      <c r="W28" s="122"/>
      <c r="X28" s="37"/>
      <c r="Y28" s="37"/>
      <c r="Z28" s="81">
        <f>SUM(U28:Y28)/K4</f>
        <v>0</v>
      </c>
      <c r="AA28" s="134"/>
      <c r="AB28" s="135"/>
      <c r="AC28" s="136"/>
      <c r="AD28" s="137"/>
      <c r="AE28" s="137"/>
      <c r="AF28" s="138">
        <f>SUM(AA28:AE28)/N4</f>
        <v>0</v>
      </c>
      <c r="AG28" s="61">
        <f t="shared" si="0"/>
        <v>0</v>
      </c>
      <c r="AH28" s="120"/>
      <c r="AI28" s="121"/>
      <c r="AJ28" s="122"/>
      <c r="AK28" s="37"/>
      <c r="AL28" s="37"/>
      <c r="AM28" s="81">
        <f>SUM(AH28:AL28)/H5</f>
        <v>0</v>
      </c>
      <c r="AN28" s="120"/>
      <c r="AO28" s="121"/>
      <c r="AP28" s="122"/>
      <c r="AQ28" s="37"/>
      <c r="AR28" s="37"/>
      <c r="AS28" s="81">
        <f>SUM(AN28:AR28)/K5</f>
        <v>0</v>
      </c>
      <c r="AT28" s="134"/>
      <c r="AU28" s="135"/>
      <c r="AV28" s="136"/>
      <c r="AW28" s="137"/>
      <c r="AX28" s="137"/>
      <c r="AY28" s="138">
        <f>SUM(AT28:AX28)/N5</f>
        <v>0</v>
      </c>
      <c r="AZ28" s="61">
        <f t="shared" si="1"/>
        <v>0</v>
      </c>
      <c r="BA28" s="120"/>
      <c r="BB28" s="121"/>
      <c r="BC28" s="122"/>
      <c r="BD28" s="37"/>
      <c r="BE28" s="37"/>
      <c r="BF28" s="81">
        <f>SUM(BA28:BE28)/H6</f>
        <v>0</v>
      </c>
      <c r="BG28" s="120"/>
      <c r="BH28" s="121"/>
      <c r="BI28" s="122"/>
      <c r="BJ28" s="37"/>
      <c r="BK28" s="37"/>
      <c r="BL28" s="81">
        <f>SUM(BG28:BK28)/K6</f>
        <v>0</v>
      </c>
      <c r="BM28" s="134"/>
      <c r="BN28" s="135"/>
      <c r="BO28" s="136"/>
      <c r="BP28" s="137"/>
      <c r="BQ28" s="137"/>
      <c r="BR28" s="138">
        <f>SUM(BM28:BQ28)/N6</f>
        <v>0</v>
      </c>
      <c r="BS28" s="61">
        <f t="shared" si="2"/>
        <v>0</v>
      </c>
      <c r="BT28" s="120"/>
      <c r="BU28" s="121"/>
      <c r="BV28" s="122"/>
      <c r="BW28" s="37"/>
      <c r="BX28" s="37"/>
      <c r="BY28" s="81">
        <f>SUM(BT28:BX28)/H7</f>
        <v>0</v>
      </c>
      <c r="BZ28" s="120"/>
      <c r="CA28" s="121"/>
      <c r="CB28" s="122"/>
      <c r="CC28" s="37"/>
      <c r="CD28" s="37"/>
      <c r="CE28" s="81">
        <f>SUM(BZ28:CD28)/K7</f>
        <v>0</v>
      </c>
      <c r="CF28" s="134"/>
      <c r="CG28" s="135"/>
      <c r="CH28" s="136"/>
      <c r="CI28" s="137"/>
      <c r="CJ28" s="137"/>
      <c r="CK28" s="138">
        <f>SUM(CF28:CJ28)/N7</f>
        <v>0</v>
      </c>
    </row>
    <row r="29" spans="1:89" s="5" customFormat="1" ht="13" customHeight="1">
      <c r="A29" s="6"/>
      <c r="B29" s="74"/>
      <c r="C29" s="71">
        <f>(T29*G4/100)+(Z29*J4/100)+(AF29*M4/100)</f>
        <v>0</v>
      </c>
      <c r="D29" s="112"/>
      <c r="E29" s="53">
        <f>(AM29*G5/100)+(AS29*J5/100)+(AY29*M5/100)</f>
        <v>0</v>
      </c>
      <c r="F29" s="112"/>
      <c r="G29" s="53">
        <f>(BF29*G6/100)+(BL29*J6/100)+(BR29*M6/100)</f>
        <v>0</v>
      </c>
      <c r="H29" s="113"/>
      <c r="I29" s="53">
        <f>(BY29*G7/100)+(CE29*J7/100)+(CK29*M7/100)</f>
        <v>0</v>
      </c>
      <c r="J29" s="112"/>
      <c r="K29" s="10">
        <f t="shared" si="3"/>
        <v>0</v>
      </c>
      <c r="L29" s="112"/>
      <c r="M29" s="112"/>
      <c r="N29" s="112"/>
      <c r="O29" s="126"/>
      <c r="P29" s="127"/>
      <c r="Q29" s="128"/>
      <c r="R29" s="39"/>
      <c r="S29" s="39"/>
      <c r="T29" s="81">
        <f>SUM(O29:S29)/H4</f>
        <v>0</v>
      </c>
      <c r="U29" s="126"/>
      <c r="V29" s="127"/>
      <c r="W29" s="128"/>
      <c r="X29" s="39"/>
      <c r="Y29" s="39"/>
      <c r="Z29" s="81">
        <f>SUM(U29:Y29)/K4</f>
        <v>0</v>
      </c>
      <c r="AA29" s="143"/>
      <c r="AB29" s="144"/>
      <c r="AC29" s="145"/>
      <c r="AD29" s="142"/>
      <c r="AE29" s="142"/>
      <c r="AF29" s="138">
        <f>SUM(AA29:AE29)/N4</f>
        <v>0</v>
      </c>
      <c r="AG29" s="86">
        <f t="shared" si="0"/>
        <v>0</v>
      </c>
      <c r="AH29" s="126"/>
      <c r="AI29" s="127"/>
      <c r="AJ29" s="128"/>
      <c r="AK29" s="39"/>
      <c r="AL29" s="39"/>
      <c r="AM29" s="81">
        <f>SUM(AH29:AL29)/H5</f>
        <v>0</v>
      </c>
      <c r="AN29" s="126"/>
      <c r="AO29" s="127"/>
      <c r="AP29" s="128"/>
      <c r="AQ29" s="39"/>
      <c r="AR29" s="39"/>
      <c r="AS29" s="81">
        <f>SUM(AN29:AR29)/K5</f>
        <v>0</v>
      </c>
      <c r="AT29" s="143"/>
      <c r="AU29" s="144"/>
      <c r="AV29" s="145"/>
      <c r="AW29" s="142"/>
      <c r="AX29" s="142"/>
      <c r="AY29" s="138">
        <f>SUM(AT29:AX29)/N5</f>
        <v>0</v>
      </c>
      <c r="AZ29" s="86">
        <f t="shared" si="1"/>
        <v>0</v>
      </c>
      <c r="BA29" s="126"/>
      <c r="BB29" s="127"/>
      <c r="BC29" s="128"/>
      <c r="BD29" s="39"/>
      <c r="BE29" s="39"/>
      <c r="BF29" s="81">
        <f>SUM(BA29:BE29)/H6</f>
        <v>0</v>
      </c>
      <c r="BG29" s="126"/>
      <c r="BH29" s="127"/>
      <c r="BI29" s="128"/>
      <c r="BJ29" s="39"/>
      <c r="BK29" s="39"/>
      <c r="BL29" s="81">
        <f>SUM(BG29:BK29)/K6</f>
        <v>0</v>
      </c>
      <c r="BM29" s="143"/>
      <c r="BN29" s="144"/>
      <c r="BO29" s="145"/>
      <c r="BP29" s="142"/>
      <c r="BQ29" s="142"/>
      <c r="BR29" s="138">
        <f>SUM(BM29:BQ29)/N6</f>
        <v>0</v>
      </c>
      <c r="BS29" s="86">
        <f t="shared" si="2"/>
        <v>0</v>
      </c>
      <c r="BT29" s="126"/>
      <c r="BU29" s="127"/>
      <c r="BV29" s="128"/>
      <c r="BW29" s="39"/>
      <c r="BX29" s="39"/>
      <c r="BY29" s="81">
        <f>SUM(BT29:BX29)/H7</f>
        <v>0</v>
      </c>
      <c r="BZ29" s="126"/>
      <c r="CA29" s="127"/>
      <c r="CB29" s="128"/>
      <c r="CC29" s="39"/>
      <c r="CD29" s="39"/>
      <c r="CE29" s="81">
        <f>SUM(BZ29:CD29)/K7</f>
        <v>0</v>
      </c>
      <c r="CF29" s="143"/>
      <c r="CG29" s="144"/>
      <c r="CH29" s="145"/>
      <c r="CI29" s="142"/>
      <c r="CJ29" s="142"/>
      <c r="CK29" s="138">
        <f>SUM(CF29:CJ29)/N7</f>
        <v>0</v>
      </c>
    </row>
    <row r="30" spans="1:89" s="5" customFormat="1" ht="13" customHeight="1">
      <c r="A30" s="6"/>
      <c r="B30" s="74"/>
      <c r="C30" s="71">
        <f>(T30*G4/100)+(Z30*J4/100)+(AF30*M4/100)</f>
        <v>0</v>
      </c>
      <c r="D30" s="10"/>
      <c r="E30" s="53">
        <f>(AM30*G5/100)+(AS30*J5/100)+(AY30*M5/100)</f>
        <v>0</v>
      </c>
      <c r="F30" s="10"/>
      <c r="G30" s="53">
        <f>(BF30*G6/100)+(BL30*J6/100)+(BR30*M6/100)</f>
        <v>0</v>
      </c>
      <c r="H30" s="53"/>
      <c r="I30" s="53">
        <f>(BY30*G7/100)+(CE30*J7/100)+(CK30*M7/100)</f>
        <v>0</v>
      </c>
      <c r="J30" s="10"/>
      <c r="K30" s="10">
        <f t="shared" si="3"/>
        <v>0</v>
      </c>
      <c r="L30" s="10"/>
      <c r="M30" s="10"/>
      <c r="N30" s="10"/>
      <c r="O30" s="120"/>
      <c r="P30" s="121"/>
      <c r="Q30" s="122"/>
      <c r="R30" s="37"/>
      <c r="S30" s="37"/>
      <c r="T30" s="81">
        <f>SUM(O30:S30)/H4</f>
        <v>0</v>
      </c>
      <c r="U30" s="120"/>
      <c r="V30" s="121"/>
      <c r="W30" s="122"/>
      <c r="X30" s="37"/>
      <c r="Y30" s="37"/>
      <c r="Z30" s="81">
        <f>SUM(U30:Y30)/K4</f>
        <v>0</v>
      </c>
      <c r="AA30" s="134"/>
      <c r="AB30" s="135"/>
      <c r="AC30" s="136"/>
      <c r="AD30" s="137"/>
      <c r="AE30" s="137"/>
      <c r="AF30" s="138">
        <f>SUM(AA30:AE30)/N4</f>
        <v>0</v>
      </c>
      <c r="AG30" s="61">
        <f t="shared" si="0"/>
        <v>0</v>
      </c>
      <c r="AH30" s="120"/>
      <c r="AI30" s="121"/>
      <c r="AJ30" s="122"/>
      <c r="AK30" s="37"/>
      <c r="AL30" s="37"/>
      <c r="AM30" s="81">
        <f>SUM(AH30:AL30)/H5</f>
        <v>0</v>
      </c>
      <c r="AN30" s="120"/>
      <c r="AO30" s="121"/>
      <c r="AP30" s="122"/>
      <c r="AQ30" s="37"/>
      <c r="AR30" s="37"/>
      <c r="AS30" s="81">
        <f>SUM(AN30:AR30)/K5</f>
        <v>0</v>
      </c>
      <c r="AT30" s="134"/>
      <c r="AU30" s="135"/>
      <c r="AV30" s="136"/>
      <c r="AW30" s="137"/>
      <c r="AX30" s="137"/>
      <c r="AY30" s="138">
        <f>SUM(AT30:AX30)/N5</f>
        <v>0</v>
      </c>
      <c r="AZ30" s="61">
        <f t="shared" si="1"/>
        <v>0</v>
      </c>
      <c r="BA30" s="120"/>
      <c r="BB30" s="121"/>
      <c r="BC30" s="122"/>
      <c r="BD30" s="37"/>
      <c r="BE30" s="37"/>
      <c r="BF30" s="81">
        <f>SUM(BA30:BE30)/H6</f>
        <v>0</v>
      </c>
      <c r="BG30" s="120"/>
      <c r="BH30" s="121"/>
      <c r="BI30" s="122"/>
      <c r="BJ30" s="37"/>
      <c r="BK30" s="37"/>
      <c r="BL30" s="81">
        <f>SUM(BG30:BK30)/K6</f>
        <v>0</v>
      </c>
      <c r="BM30" s="134"/>
      <c r="BN30" s="135"/>
      <c r="BO30" s="136"/>
      <c r="BP30" s="137"/>
      <c r="BQ30" s="137"/>
      <c r="BR30" s="138">
        <f>SUM(BM30:BQ30)/N6</f>
        <v>0</v>
      </c>
      <c r="BS30" s="61">
        <f t="shared" si="2"/>
        <v>0</v>
      </c>
      <c r="BT30" s="120"/>
      <c r="BU30" s="121"/>
      <c r="BV30" s="122"/>
      <c r="BW30" s="37"/>
      <c r="BX30" s="37"/>
      <c r="BY30" s="81">
        <f>SUM(BT30:BX30)/H7</f>
        <v>0</v>
      </c>
      <c r="BZ30" s="120"/>
      <c r="CA30" s="121"/>
      <c r="CB30" s="122"/>
      <c r="CC30" s="37"/>
      <c r="CD30" s="37"/>
      <c r="CE30" s="81">
        <f>SUM(BZ30:CD30)/K7</f>
        <v>0</v>
      </c>
      <c r="CF30" s="134"/>
      <c r="CG30" s="135"/>
      <c r="CH30" s="136"/>
      <c r="CI30" s="137"/>
      <c r="CJ30" s="137"/>
      <c r="CK30" s="138">
        <f>SUM(CF30:CJ30)/N7</f>
        <v>0</v>
      </c>
    </row>
    <row r="31" spans="1:89" s="5" customFormat="1" ht="13" customHeight="1">
      <c r="A31" s="6"/>
      <c r="B31" s="74"/>
      <c r="C31" s="71">
        <f>(T31*G4/100)+(Z31*J4/100)+(AF31*M4/100)</f>
        <v>0</v>
      </c>
      <c r="D31" s="112"/>
      <c r="E31" s="53">
        <f>(AM31*G5/100)+(AS31*J5/100)+(AY31*M5/100)</f>
        <v>0</v>
      </c>
      <c r="F31" s="112"/>
      <c r="G31" s="53">
        <f>(BF31*G6/100)+(BL31*J6/100)+(BR31*M6/100)</f>
        <v>0</v>
      </c>
      <c r="H31" s="113"/>
      <c r="I31" s="53">
        <f>(BY31*G7/100)+(CE31*J7/100)+(CK31*M7/100)</f>
        <v>0</v>
      </c>
      <c r="J31" s="112"/>
      <c r="K31" s="10">
        <f t="shared" si="3"/>
        <v>0</v>
      </c>
      <c r="L31" s="112"/>
      <c r="M31" s="112"/>
      <c r="N31" s="112"/>
      <c r="O31" s="126"/>
      <c r="P31" s="127"/>
      <c r="Q31" s="128"/>
      <c r="R31" s="39"/>
      <c r="S31" s="39"/>
      <c r="T31" s="81">
        <f>SUM(O31:S31)/H4</f>
        <v>0</v>
      </c>
      <c r="U31" s="126"/>
      <c r="V31" s="127"/>
      <c r="W31" s="128"/>
      <c r="X31" s="39"/>
      <c r="Y31" s="39"/>
      <c r="Z31" s="81">
        <f>SUM(U31:Y31)/K4</f>
        <v>0</v>
      </c>
      <c r="AA31" s="143"/>
      <c r="AB31" s="144"/>
      <c r="AC31" s="145"/>
      <c r="AD31" s="142"/>
      <c r="AE31" s="142"/>
      <c r="AF31" s="138">
        <f>SUM(AA31:AE31)/N4</f>
        <v>0</v>
      </c>
      <c r="AG31" s="86">
        <f t="shared" si="0"/>
        <v>0</v>
      </c>
      <c r="AH31" s="126"/>
      <c r="AI31" s="127"/>
      <c r="AJ31" s="128"/>
      <c r="AK31" s="39"/>
      <c r="AL31" s="39"/>
      <c r="AM31" s="81">
        <f>SUM(AH31:AL31)/H5</f>
        <v>0</v>
      </c>
      <c r="AN31" s="126"/>
      <c r="AO31" s="127"/>
      <c r="AP31" s="128"/>
      <c r="AQ31" s="39"/>
      <c r="AR31" s="39"/>
      <c r="AS31" s="81">
        <f>SUM(AN31:AR31)/K5</f>
        <v>0</v>
      </c>
      <c r="AT31" s="143"/>
      <c r="AU31" s="144"/>
      <c r="AV31" s="145"/>
      <c r="AW31" s="142"/>
      <c r="AX31" s="142"/>
      <c r="AY31" s="138">
        <f>SUM(AT31:AX31)/N5</f>
        <v>0</v>
      </c>
      <c r="AZ31" s="86">
        <f t="shared" si="1"/>
        <v>0</v>
      </c>
      <c r="BA31" s="126"/>
      <c r="BB31" s="127"/>
      <c r="BC31" s="128"/>
      <c r="BD31" s="39"/>
      <c r="BE31" s="39"/>
      <c r="BF31" s="81">
        <f>SUM(BA31:BE31)/H6</f>
        <v>0</v>
      </c>
      <c r="BG31" s="126"/>
      <c r="BH31" s="127"/>
      <c r="BI31" s="128"/>
      <c r="BJ31" s="39"/>
      <c r="BK31" s="39"/>
      <c r="BL31" s="81">
        <f>SUM(BG31:BK31)/K6</f>
        <v>0</v>
      </c>
      <c r="BM31" s="143"/>
      <c r="BN31" s="144"/>
      <c r="BO31" s="145"/>
      <c r="BP31" s="142"/>
      <c r="BQ31" s="142"/>
      <c r="BR31" s="138">
        <f>SUM(BM31:BQ31)/N6</f>
        <v>0</v>
      </c>
      <c r="BS31" s="86">
        <f t="shared" si="2"/>
        <v>0</v>
      </c>
      <c r="BT31" s="126"/>
      <c r="BU31" s="127"/>
      <c r="BV31" s="128"/>
      <c r="BW31" s="39"/>
      <c r="BX31" s="39"/>
      <c r="BY31" s="81">
        <f>SUM(BT31:BX31)/H7</f>
        <v>0</v>
      </c>
      <c r="BZ31" s="126"/>
      <c r="CA31" s="127"/>
      <c r="CB31" s="128"/>
      <c r="CC31" s="39"/>
      <c r="CD31" s="39"/>
      <c r="CE31" s="81">
        <f>SUM(BZ31:CD31)/K7</f>
        <v>0</v>
      </c>
      <c r="CF31" s="143"/>
      <c r="CG31" s="144"/>
      <c r="CH31" s="145"/>
      <c r="CI31" s="142"/>
      <c r="CJ31" s="142"/>
      <c r="CK31" s="138">
        <f>SUM(CF31:CJ31)/N7</f>
        <v>0</v>
      </c>
    </row>
    <row r="32" spans="1:89" s="5" customFormat="1" ht="13" customHeight="1">
      <c r="A32" s="6"/>
      <c r="B32" s="74"/>
      <c r="C32" s="71">
        <f>(T32*G4/100)+(Z32*J4/100)+(AF32*M4/100)</f>
        <v>0</v>
      </c>
      <c r="D32" s="10"/>
      <c r="E32" s="53">
        <f>(AM32*G5/100)+(AS32*J5/100)+(AY32*M5/100)</f>
        <v>0</v>
      </c>
      <c r="F32" s="10"/>
      <c r="G32" s="53">
        <f>(BF32*G6/100)+(BL32*J6/100)+(BR32*M6/100)</f>
        <v>0</v>
      </c>
      <c r="H32" s="53"/>
      <c r="I32" s="53">
        <f>(BY32*G7/100)+(CE32*J7/100)+(CK32*M7/100)</f>
        <v>0</v>
      </c>
      <c r="J32" s="10"/>
      <c r="K32" s="10">
        <f t="shared" si="3"/>
        <v>0</v>
      </c>
      <c r="L32" s="10"/>
      <c r="M32" s="10"/>
      <c r="N32" s="10"/>
      <c r="O32" s="120"/>
      <c r="P32" s="121"/>
      <c r="Q32" s="122"/>
      <c r="R32" s="37"/>
      <c r="S32" s="37"/>
      <c r="T32" s="81">
        <f>SUM(O32:S32)/H4</f>
        <v>0</v>
      </c>
      <c r="U32" s="120"/>
      <c r="V32" s="121"/>
      <c r="W32" s="122"/>
      <c r="X32" s="37"/>
      <c r="Y32" s="37"/>
      <c r="Z32" s="81">
        <f>SUM(U32:Y32)/K4</f>
        <v>0</v>
      </c>
      <c r="AA32" s="134"/>
      <c r="AB32" s="135"/>
      <c r="AC32" s="136"/>
      <c r="AD32" s="137"/>
      <c r="AE32" s="137"/>
      <c r="AF32" s="138">
        <f>SUM(AA32:AE32)/N4</f>
        <v>0</v>
      </c>
      <c r="AG32" s="61">
        <f t="shared" si="0"/>
        <v>0</v>
      </c>
      <c r="AH32" s="120"/>
      <c r="AI32" s="121"/>
      <c r="AJ32" s="122"/>
      <c r="AK32" s="37"/>
      <c r="AL32" s="37"/>
      <c r="AM32" s="81">
        <f>SUM(AH32:AL32)/H5</f>
        <v>0</v>
      </c>
      <c r="AN32" s="120"/>
      <c r="AO32" s="121"/>
      <c r="AP32" s="122"/>
      <c r="AQ32" s="37"/>
      <c r="AR32" s="37"/>
      <c r="AS32" s="81">
        <f>SUM(AN32:AR32)/K5</f>
        <v>0</v>
      </c>
      <c r="AT32" s="134"/>
      <c r="AU32" s="135"/>
      <c r="AV32" s="136"/>
      <c r="AW32" s="137"/>
      <c r="AX32" s="137"/>
      <c r="AY32" s="138">
        <f>SUM(AT32:AX32)/N5</f>
        <v>0</v>
      </c>
      <c r="AZ32" s="61">
        <f t="shared" si="1"/>
        <v>0</v>
      </c>
      <c r="BA32" s="120"/>
      <c r="BB32" s="121"/>
      <c r="BC32" s="122"/>
      <c r="BD32" s="37"/>
      <c r="BE32" s="37"/>
      <c r="BF32" s="81">
        <f>SUM(BA32:BE32)/H6</f>
        <v>0</v>
      </c>
      <c r="BG32" s="120"/>
      <c r="BH32" s="121"/>
      <c r="BI32" s="122"/>
      <c r="BJ32" s="37"/>
      <c r="BK32" s="37"/>
      <c r="BL32" s="81">
        <f>SUM(BG32:BK32)/K6</f>
        <v>0</v>
      </c>
      <c r="BM32" s="134"/>
      <c r="BN32" s="135"/>
      <c r="BO32" s="136"/>
      <c r="BP32" s="137"/>
      <c r="BQ32" s="137"/>
      <c r="BR32" s="138">
        <f>SUM(BM32:BQ32)/N6</f>
        <v>0</v>
      </c>
      <c r="BS32" s="61">
        <f t="shared" si="2"/>
        <v>0</v>
      </c>
      <c r="BT32" s="120"/>
      <c r="BU32" s="121"/>
      <c r="BV32" s="122"/>
      <c r="BW32" s="37"/>
      <c r="BX32" s="37"/>
      <c r="BY32" s="81">
        <f>SUM(BT32:BX32)/H7</f>
        <v>0</v>
      </c>
      <c r="BZ32" s="120"/>
      <c r="CA32" s="121"/>
      <c r="CB32" s="122"/>
      <c r="CC32" s="37"/>
      <c r="CD32" s="37"/>
      <c r="CE32" s="81">
        <f>SUM(BZ32:CD32)/K7</f>
        <v>0</v>
      </c>
      <c r="CF32" s="134"/>
      <c r="CG32" s="135"/>
      <c r="CH32" s="136"/>
      <c r="CI32" s="137"/>
      <c r="CJ32" s="137"/>
      <c r="CK32" s="138">
        <f>SUM(CF32:CJ32)/N7</f>
        <v>0</v>
      </c>
    </row>
    <row r="33" spans="1:89" s="5" customFormat="1" ht="13" customHeight="1">
      <c r="A33" s="6"/>
      <c r="B33" s="74"/>
      <c r="C33" s="71">
        <f>(T33*G4/100)+(Z33*J4/100)+(AF33*M4/100)</f>
        <v>0</v>
      </c>
      <c r="D33" s="112"/>
      <c r="E33" s="53">
        <f>(AM33*G5/100)+(AS33*J5/100)+(AY33*M5/100)</f>
        <v>0</v>
      </c>
      <c r="F33" s="112"/>
      <c r="G33" s="53">
        <f>(BF33*G6/100)+(BL33*J6/100)+(BR33*M6/100)</f>
        <v>0</v>
      </c>
      <c r="H33" s="113"/>
      <c r="I33" s="53">
        <f>(BY33*G7/100)+(CE33*J7/100)+(CK33*M7/100)</f>
        <v>0</v>
      </c>
      <c r="J33" s="112"/>
      <c r="K33" s="10">
        <f t="shared" si="3"/>
        <v>0</v>
      </c>
      <c r="L33" s="112"/>
      <c r="M33" s="112"/>
      <c r="N33" s="112"/>
      <c r="O33" s="126"/>
      <c r="P33" s="127"/>
      <c r="Q33" s="128"/>
      <c r="R33" s="39"/>
      <c r="S33" s="39"/>
      <c r="T33" s="81">
        <f>SUM(O33:S33)/H4</f>
        <v>0</v>
      </c>
      <c r="U33" s="126"/>
      <c r="V33" s="127"/>
      <c r="W33" s="128"/>
      <c r="X33" s="39"/>
      <c r="Y33" s="39"/>
      <c r="Z33" s="81">
        <f>SUM(U33:Y33)/K4</f>
        <v>0</v>
      </c>
      <c r="AA33" s="143"/>
      <c r="AB33" s="144"/>
      <c r="AC33" s="145"/>
      <c r="AD33" s="142"/>
      <c r="AE33" s="142"/>
      <c r="AF33" s="138">
        <f>SUM(AA33:AE33)/N4</f>
        <v>0</v>
      </c>
      <c r="AG33" s="86">
        <f t="shared" si="0"/>
        <v>0</v>
      </c>
      <c r="AH33" s="126"/>
      <c r="AI33" s="127"/>
      <c r="AJ33" s="128"/>
      <c r="AK33" s="39"/>
      <c r="AL33" s="39"/>
      <c r="AM33" s="81">
        <f>SUM(AH33:AL33)/H5</f>
        <v>0</v>
      </c>
      <c r="AN33" s="126"/>
      <c r="AO33" s="127"/>
      <c r="AP33" s="128"/>
      <c r="AQ33" s="39"/>
      <c r="AR33" s="39"/>
      <c r="AS33" s="81">
        <f>SUM(AN33:AR33)/K5</f>
        <v>0</v>
      </c>
      <c r="AT33" s="143"/>
      <c r="AU33" s="144"/>
      <c r="AV33" s="145"/>
      <c r="AW33" s="142"/>
      <c r="AX33" s="142"/>
      <c r="AY33" s="138">
        <f>SUM(AT33:AX33)/N5</f>
        <v>0</v>
      </c>
      <c r="AZ33" s="86">
        <f t="shared" si="1"/>
        <v>0</v>
      </c>
      <c r="BA33" s="126"/>
      <c r="BB33" s="127"/>
      <c r="BC33" s="128"/>
      <c r="BD33" s="39"/>
      <c r="BE33" s="39"/>
      <c r="BF33" s="81">
        <f>SUM(BA33:BE33)/H6</f>
        <v>0</v>
      </c>
      <c r="BG33" s="126"/>
      <c r="BH33" s="127"/>
      <c r="BI33" s="128"/>
      <c r="BJ33" s="39"/>
      <c r="BK33" s="39"/>
      <c r="BL33" s="81">
        <f>SUM(BG33:BK33)/K6</f>
        <v>0</v>
      </c>
      <c r="BM33" s="143"/>
      <c r="BN33" s="144"/>
      <c r="BO33" s="145"/>
      <c r="BP33" s="142"/>
      <c r="BQ33" s="142"/>
      <c r="BR33" s="138">
        <f>SUM(BM33:BQ33)/N6</f>
        <v>0</v>
      </c>
      <c r="BS33" s="86">
        <f t="shared" si="2"/>
        <v>0</v>
      </c>
      <c r="BT33" s="126"/>
      <c r="BU33" s="127"/>
      <c r="BV33" s="128"/>
      <c r="BW33" s="39"/>
      <c r="BX33" s="39"/>
      <c r="BY33" s="81">
        <f>SUM(BT33:BX33)/H7</f>
        <v>0</v>
      </c>
      <c r="BZ33" s="126"/>
      <c r="CA33" s="127"/>
      <c r="CB33" s="128"/>
      <c r="CC33" s="39"/>
      <c r="CD33" s="39"/>
      <c r="CE33" s="81">
        <f>SUM(BZ33:CD33)/K7</f>
        <v>0</v>
      </c>
      <c r="CF33" s="143"/>
      <c r="CG33" s="144"/>
      <c r="CH33" s="145"/>
      <c r="CI33" s="142"/>
      <c r="CJ33" s="142"/>
      <c r="CK33" s="138">
        <f>SUM(CF33:CJ33)/N7</f>
        <v>0</v>
      </c>
    </row>
    <row r="34" spans="1:89" s="5" customFormat="1" ht="13" customHeight="1">
      <c r="A34" s="6"/>
      <c r="B34" s="74"/>
      <c r="C34" s="71">
        <f>(T34*G4/100)+(Z34*J4/100)+(AF34*M4/100)</f>
        <v>0</v>
      </c>
      <c r="D34" s="10"/>
      <c r="E34" s="53">
        <f>(AM34*G5/100)+(AS34*J5/100)+(AY34*M5/100)</f>
        <v>0</v>
      </c>
      <c r="F34" s="10"/>
      <c r="G34" s="53">
        <f>(BF34*G6/100)+(BL34*J6/100)+(BR34*M6/100)</f>
        <v>0</v>
      </c>
      <c r="H34" s="53"/>
      <c r="I34" s="53">
        <f>(BY34*G7/100)+(CE34*J7/100)+(CK34*M7/100)</f>
        <v>0</v>
      </c>
      <c r="J34" s="10"/>
      <c r="K34" s="10">
        <f t="shared" si="3"/>
        <v>0</v>
      </c>
      <c r="L34" s="10"/>
      <c r="M34" s="10"/>
      <c r="N34" s="10"/>
      <c r="O34" s="120"/>
      <c r="P34" s="121"/>
      <c r="Q34" s="122"/>
      <c r="R34" s="37"/>
      <c r="S34" s="37"/>
      <c r="T34" s="81">
        <f>SUM(O34:S34)/H4</f>
        <v>0</v>
      </c>
      <c r="U34" s="120"/>
      <c r="V34" s="121"/>
      <c r="W34" s="122"/>
      <c r="X34" s="37"/>
      <c r="Y34" s="37"/>
      <c r="Z34" s="81">
        <f>SUM(U34:Y34)/K4</f>
        <v>0</v>
      </c>
      <c r="AA34" s="134"/>
      <c r="AB34" s="135"/>
      <c r="AC34" s="136"/>
      <c r="AD34" s="137"/>
      <c r="AE34" s="137"/>
      <c r="AF34" s="138">
        <f>SUM(AA34:AE34)/N4</f>
        <v>0</v>
      </c>
      <c r="AG34" s="61">
        <f t="shared" si="0"/>
        <v>0</v>
      </c>
      <c r="AH34" s="120"/>
      <c r="AI34" s="121"/>
      <c r="AJ34" s="122"/>
      <c r="AK34" s="37"/>
      <c r="AL34" s="37"/>
      <c r="AM34" s="81">
        <f>SUM(AH34:AL34)/H5</f>
        <v>0</v>
      </c>
      <c r="AN34" s="120"/>
      <c r="AO34" s="121"/>
      <c r="AP34" s="122"/>
      <c r="AQ34" s="37"/>
      <c r="AR34" s="37"/>
      <c r="AS34" s="81">
        <f>SUM(AN34:AR34)/K5</f>
        <v>0</v>
      </c>
      <c r="AT34" s="134"/>
      <c r="AU34" s="135"/>
      <c r="AV34" s="136"/>
      <c r="AW34" s="137"/>
      <c r="AX34" s="137"/>
      <c r="AY34" s="138">
        <f>SUM(AT34:AX34)/N5</f>
        <v>0</v>
      </c>
      <c r="AZ34" s="61">
        <f t="shared" si="1"/>
        <v>0</v>
      </c>
      <c r="BA34" s="120"/>
      <c r="BB34" s="121"/>
      <c r="BC34" s="122"/>
      <c r="BD34" s="37"/>
      <c r="BE34" s="37"/>
      <c r="BF34" s="81">
        <f>SUM(BA34:BE34)/H6</f>
        <v>0</v>
      </c>
      <c r="BG34" s="120"/>
      <c r="BH34" s="121"/>
      <c r="BI34" s="122"/>
      <c r="BJ34" s="37"/>
      <c r="BK34" s="37"/>
      <c r="BL34" s="81">
        <f>SUM(BG34:BK34)/K6</f>
        <v>0</v>
      </c>
      <c r="BM34" s="134"/>
      <c r="BN34" s="135"/>
      <c r="BO34" s="136"/>
      <c r="BP34" s="137"/>
      <c r="BQ34" s="137"/>
      <c r="BR34" s="138">
        <f>SUM(BM34:BQ34)/N6</f>
        <v>0</v>
      </c>
      <c r="BS34" s="61">
        <f t="shared" si="2"/>
        <v>0</v>
      </c>
      <c r="BT34" s="120"/>
      <c r="BU34" s="121"/>
      <c r="BV34" s="122"/>
      <c r="BW34" s="37"/>
      <c r="BX34" s="37"/>
      <c r="BY34" s="81">
        <f>SUM(BT34:BX34)/H7</f>
        <v>0</v>
      </c>
      <c r="BZ34" s="120"/>
      <c r="CA34" s="121"/>
      <c r="CB34" s="122"/>
      <c r="CC34" s="37"/>
      <c r="CD34" s="37"/>
      <c r="CE34" s="81">
        <f>SUM(BZ34:CD34)/K7</f>
        <v>0</v>
      </c>
      <c r="CF34" s="134"/>
      <c r="CG34" s="135"/>
      <c r="CH34" s="136"/>
      <c r="CI34" s="137"/>
      <c r="CJ34" s="137"/>
      <c r="CK34" s="138">
        <f>SUM(CF34:CJ34)/N7</f>
        <v>0</v>
      </c>
    </row>
    <row r="35" spans="1:89" s="5" customFormat="1" ht="13" customHeight="1">
      <c r="A35" s="6"/>
      <c r="B35" s="74"/>
      <c r="C35" s="71">
        <f>(T35*G4/100)+(Z35*J4/100)+(AF35*M4/100)</f>
        <v>0</v>
      </c>
      <c r="D35" s="112"/>
      <c r="E35" s="53">
        <f>(AM35*G5/100)+(AS35*J5/100)+(AY35*M5/100)</f>
        <v>0</v>
      </c>
      <c r="F35" s="112"/>
      <c r="G35" s="53">
        <f>(BF35*G6/100)+(BL35*J6/100)+(BR35*M6/100)</f>
        <v>0</v>
      </c>
      <c r="H35" s="113"/>
      <c r="I35" s="53">
        <f>(BY35*G7/100)+(CE35*J7/100)+(CK35*M7/100)</f>
        <v>0</v>
      </c>
      <c r="J35" s="112"/>
      <c r="K35" s="10">
        <f t="shared" si="3"/>
        <v>0</v>
      </c>
      <c r="L35" s="112"/>
      <c r="M35" s="112"/>
      <c r="N35" s="112"/>
      <c r="O35" s="126"/>
      <c r="P35" s="127"/>
      <c r="Q35" s="128"/>
      <c r="R35" s="39"/>
      <c r="S35" s="39"/>
      <c r="T35" s="81">
        <f>SUM(O35:S35)/H4</f>
        <v>0</v>
      </c>
      <c r="U35" s="126"/>
      <c r="V35" s="127"/>
      <c r="W35" s="128"/>
      <c r="X35" s="39"/>
      <c r="Y35" s="39"/>
      <c r="Z35" s="81">
        <f>SUM(U35:Y35)/K4</f>
        <v>0</v>
      </c>
      <c r="AA35" s="143"/>
      <c r="AB35" s="144"/>
      <c r="AC35" s="145"/>
      <c r="AD35" s="142"/>
      <c r="AE35" s="142"/>
      <c r="AF35" s="138">
        <f>SUM(AA35:AE35)/N4</f>
        <v>0</v>
      </c>
      <c r="AG35" s="86">
        <f t="shared" si="0"/>
        <v>0</v>
      </c>
      <c r="AH35" s="126"/>
      <c r="AI35" s="127"/>
      <c r="AJ35" s="128"/>
      <c r="AK35" s="39"/>
      <c r="AL35" s="39"/>
      <c r="AM35" s="81">
        <f>SUM(AH35:AL35)/H5</f>
        <v>0</v>
      </c>
      <c r="AN35" s="126"/>
      <c r="AO35" s="127"/>
      <c r="AP35" s="128"/>
      <c r="AQ35" s="39"/>
      <c r="AR35" s="39"/>
      <c r="AS35" s="81">
        <f>SUM(AN35:AR35)/K5</f>
        <v>0</v>
      </c>
      <c r="AT35" s="143"/>
      <c r="AU35" s="144"/>
      <c r="AV35" s="145"/>
      <c r="AW35" s="142"/>
      <c r="AX35" s="142"/>
      <c r="AY35" s="138">
        <f>SUM(AT35:AX35)/N5</f>
        <v>0</v>
      </c>
      <c r="AZ35" s="86">
        <f t="shared" si="1"/>
        <v>0</v>
      </c>
      <c r="BA35" s="126"/>
      <c r="BB35" s="127"/>
      <c r="BC35" s="128"/>
      <c r="BD35" s="39"/>
      <c r="BE35" s="39"/>
      <c r="BF35" s="81">
        <f>SUM(BA35:BE35)/H6</f>
        <v>0</v>
      </c>
      <c r="BG35" s="126"/>
      <c r="BH35" s="127"/>
      <c r="BI35" s="128"/>
      <c r="BJ35" s="39"/>
      <c r="BK35" s="39"/>
      <c r="BL35" s="81">
        <f>SUM(BG35:BK35)/K6</f>
        <v>0</v>
      </c>
      <c r="BM35" s="143"/>
      <c r="BN35" s="144"/>
      <c r="BO35" s="145"/>
      <c r="BP35" s="142"/>
      <c r="BQ35" s="142"/>
      <c r="BR35" s="138">
        <f>SUM(BM35:BQ35)/N6</f>
        <v>0</v>
      </c>
      <c r="BS35" s="86">
        <f t="shared" si="2"/>
        <v>0</v>
      </c>
      <c r="BT35" s="126"/>
      <c r="BU35" s="127"/>
      <c r="BV35" s="128"/>
      <c r="BW35" s="39"/>
      <c r="BX35" s="39"/>
      <c r="BY35" s="81">
        <f>SUM(BT35:BX35)/H7</f>
        <v>0</v>
      </c>
      <c r="BZ35" s="126"/>
      <c r="CA35" s="127"/>
      <c r="CB35" s="128"/>
      <c r="CC35" s="39"/>
      <c r="CD35" s="39"/>
      <c r="CE35" s="81">
        <f>SUM(BZ35:CD35)/K7</f>
        <v>0</v>
      </c>
      <c r="CF35" s="143"/>
      <c r="CG35" s="144"/>
      <c r="CH35" s="145"/>
      <c r="CI35" s="142"/>
      <c r="CJ35" s="142"/>
      <c r="CK35" s="138">
        <f>SUM(CF35:CJ35)/N7</f>
        <v>0</v>
      </c>
    </row>
    <row r="36" spans="1:89" s="5" customFormat="1" ht="13" customHeight="1">
      <c r="A36" s="6"/>
      <c r="B36" s="74"/>
      <c r="C36" s="71">
        <f>(T36*G4/100)+(Z36*J4/100)+(AF36*M4/100)</f>
        <v>0</v>
      </c>
      <c r="D36" s="10"/>
      <c r="E36" s="53">
        <f>(AM36*G5/100)+(AS36*J5/100)+(AY36*M5/100)</f>
        <v>0</v>
      </c>
      <c r="F36" s="10"/>
      <c r="G36" s="53">
        <f>(BF36*G6/100)+(BL36*J6/100)+(BR36*M6/100)</f>
        <v>0</v>
      </c>
      <c r="H36" s="53"/>
      <c r="I36" s="53">
        <f>(BY36*G7/100)+(CE36*J7/100)+(CK36*M7/100)</f>
        <v>0</v>
      </c>
      <c r="J36" s="10"/>
      <c r="K36" s="10">
        <f t="shared" si="3"/>
        <v>0</v>
      </c>
      <c r="L36" s="10"/>
      <c r="M36" s="10"/>
      <c r="N36" s="10"/>
      <c r="O36" s="120"/>
      <c r="P36" s="121"/>
      <c r="Q36" s="122"/>
      <c r="R36" s="37"/>
      <c r="S36" s="37"/>
      <c r="T36" s="81">
        <f>SUM(O36:S36)/H4</f>
        <v>0</v>
      </c>
      <c r="U36" s="120"/>
      <c r="V36" s="121"/>
      <c r="W36" s="122"/>
      <c r="X36" s="37"/>
      <c r="Y36" s="37"/>
      <c r="Z36" s="81">
        <f>SUM(U36:Y36)/K4</f>
        <v>0</v>
      </c>
      <c r="AA36" s="134"/>
      <c r="AB36" s="135"/>
      <c r="AC36" s="136"/>
      <c r="AD36" s="137"/>
      <c r="AE36" s="137"/>
      <c r="AF36" s="138">
        <f>SUM(AA36:AE36)/N4</f>
        <v>0</v>
      </c>
      <c r="AG36" s="61">
        <f t="shared" si="0"/>
        <v>0</v>
      </c>
      <c r="AH36" s="120"/>
      <c r="AI36" s="121"/>
      <c r="AJ36" s="122"/>
      <c r="AK36" s="37"/>
      <c r="AL36" s="37"/>
      <c r="AM36" s="81">
        <f>SUM(AH36:AL36)/H5</f>
        <v>0</v>
      </c>
      <c r="AN36" s="120"/>
      <c r="AO36" s="121"/>
      <c r="AP36" s="122"/>
      <c r="AQ36" s="37"/>
      <c r="AR36" s="37"/>
      <c r="AS36" s="81">
        <f>SUM(AN36:AR36)/K5</f>
        <v>0</v>
      </c>
      <c r="AT36" s="134"/>
      <c r="AU36" s="135"/>
      <c r="AV36" s="136"/>
      <c r="AW36" s="137"/>
      <c r="AX36" s="137"/>
      <c r="AY36" s="138">
        <f>SUM(AT36:AX36)/N5</f>
        <v>0</v>
      </c>
      <c r="AZ36" s="61">
        <f t="shared" si="1"/>
        <v>0</v>
      </c>
      <c r="BA36" s="120"/>
      <c r="BB36" s="121"/>
      <c r="BC36" s="122"/>
      <c r="BD36" s="37"/>
      <c r="BE36" s="37"/>
      <c r="BF36" s="81">
        <f>SUM(BA36:BE36)/H6</f>
        <v>0</v>
      </c>
      <c r="BG36" s="120"/>
      <c r="BH36" s="121"/>
      <c r="BI36" s="122"/>
      <c r="BJ36" s="37"/>
      <c r="BK36" s="37"/>
      <c r="BL36" s="81">
        <f>SUM(BG36:BK36)/K6</f>
        <v>0</v>
      </c>
      <c r="BM36" s="134"/>
      <c r="BN36" s="135"/>
      <c r="BO36" s="136"/>
      <c r="BP36" s="137"/>
      <c r="BQ36" s="137"/>
      <c r="BR36" s="138">
        <f>SUM(BM36:BQ36)/N6</f>
        <v>0</v>
      </c>
      <c r="BS36" s="61">
        <f t="shared" si="2"/>
        <v>0</v>
      </c>
      <c r="BT36" s="120"/>
      <c r="BU36" s="121"/>
      <c r="BV36" s="122"/>
      <c r="BW36" s="37"/>
      <c r="BX36" s="37"/>
      <c r="BY36" s="81">
        <f>SUM(BT36:BX36)/H7</f>
        <v>0</v>
      </c>
      <c r="BZ36" s="120"/>
      <c r="CA36" s="121"/>
      <c r="CB36" s="122"/>
      <c r="CC36" s="37"/>
      <c r="CD36" s="37"/>
      <c r="CE36" s="81">
        <f>SUM(BZ36:CD36)/K7</f>
        <v>0</v>
      </c>
      <c r="CF36" s="134"/>
      <c r="CG36" s="135"/>
      <c r="CH36" s="136"/>
      <c r="CI36" s="137"/>
      <c r="CJ36" s="137"/>
      <c r="CK36" s="138">
        <f>SUM(CF36:CJ36)/N7</f>
        <v>0</v>
      </c>
    </row>
    <row r="37" spans="1:89" s="5" customFormat="1" ht="13" customHeight="1">
      <c r="A37" s="6"/>
      <c r="B37" s="74"/>
      <c r="C37" s="71">
        <f>(T37*G4/100)+(Z37*J4/100)+(AF37*M4/100)</f>
        <v>0</v>
      </c>
      <c r="D37" s="112"/>
      <c r="E37" s="53">
        <f>(AM37*G5/100)+(AS37*J5/100)+(AY37*M5/100)</f>
        <v>0</v>
      </c>
      <c r="F37" s="112"/>
      <c r="G37" s="53">
        <f>(BF37*G6/100)+(BL37*J6/100)+(BR37*M6/100)</f>
        <v>0</v>
      </c>
      <c r="H37" s="113"/>
      <c r="I37" s="53">
        <f>(BY37*G7/100)+(CE37*J7/100)+(CK37*M7/100)</f>
        <v>0</v>
      </c>
      <c r="J37" s="112"/>
      <c r="K37" s="10">
        <f t="shared" si="3"/>
        <v>0</v>
      </c>
      <c r="L37" s="112"/>
      <c r="M37" s="112"/>
      <c r="N37" s="112"/>
      <c r="O37" s="126"/>
      <c r="P37" s="127"/>
      <c r="Q37" s="128"/>
      <c r="R37" s="39"/>
      <c r="S37" s="39"/>
      <c r="T37" s="81">
        <f>SUM(O37:S37)/H4</f>
        <v>0</v>
      </c>
      <c r="U37" s="126"/>
      <c r="V37" s="127"/>
      <c r="W37" s="128"/>
      <c r="X37" s="39"/>
      <c r="Y37" s="39"/>
      <c r="Z37" s="81">
        <f>SUM(U37:Y37)/K4</f>
        <v>0</v>
      </c>
      <c r="AA37" s="143"/>
      <c r="AB37" s="144"/>
      <c r="AC37" s="145"/>
      <c r="AD37" s="142"/>
      <c r="AE37" s="142"/>
      <c r="AF37" s="138">
        <f>SUM(AA37:AE37)/N4</f>
        <v>0</v>
      </c>
      <c r="AG37" s="86">
        <f t="shared" si="0"/>
        <v>0</v>
      </c>
      <c r="AH37" s="126"/>
      <c r="AI37" s="127"/>
      <c r="AJ37" s="128"/>
      <c r="AK37" s="39"/>
      <c r="AL37" s="39"/>
      <c r="AM37" s="81">
        <f>SUM(AH37:AL37)/H5</f>
        <v>0</v>
      </c>
      <c r="AN37" s="126"/>
      <c r="AO37" s="127"/>
      <c r="AP37" s="128"/>
      <c r="AQ37" s="39"/>
      <c r="AR37" s="39"/>
      <c r="AS37" s="81">
        <f>SUM(AN37:AR37)/K5</f>
        <v>0</v>
      </c>
      <c r="AT37" s="143"/>
      <c r="AU37" s="144"/>
      <c r="AV37" s="145"/>
      <c r="AW37" s="142"/>
      <c r="AX37" s="142"/>
      <c r="AY37" s="138">
        <f>SUM(AT37:AX37)/N5</f>
        <v>0</v>
      </c>
      <c r="AZ37" s="86">
        <f t="shared" si="1"/>
        <v>0</v>
      </c>
      <c r="BA37" s="126"/>
      <c r="BB37" s="127"/>
      <c r="BC37" s="128"/>
      <c r="BD37" s="39"/>
      <c r="BE37" s="39"/>
      <c r="BF37" s="81">
        <f>SUM(BA37:BE37)/H6</f>
        <v>0</v>
      </c>
      <c r="BG37" s="126"/>
      <c r="BH37" s="127"/>
      <c r="BI37" s="128"/>
      <c r="BJ37" s="39"/>
      <c r="BK37" s="39"/>
      <c r="BL37" s="81">
        <f>SUM(BG37:BK37)/K6</f>
        <v>0</v>
      </c>
      <c r="BM37" s="143"/>
      <c r="BN37" s="144"/>
      <c r="BO37" s="145"/>
      <c r="BP37" s="142"/>
      <c r="BQ37" s="142"/>
      <c r="BR37" s="138">
        <f>SUM(BM37:BQ37)/N6</f>
        <v>0</v>
      </c>
      <c r="BS37" s="86">
        <f t="shared" si="2"/>
        <v>0</v>
      </c>
      <c r="BT37" s="126"/>
      <c r="BU37" s="127"/>
      <c r="BV37" s="128"/>
      <c r="BW37" s="39"/>
      <c r="BX37" s="39"/>
      <c r="BY37" s="81">
        <f>SUM(BT37:BX37)/H7</f>
        <v>0</v>
      </c>
      <c r="BZ37" s="126"/>
      <c r="CA37" s="127"/>
      <c r="CB37" s="128"/>
      <c r="CC37" s="39"/>
      <c r="CD37" s="39"/>
      <c r="CE37" s="81">
        <f>SUM(BZ37:CD37)/K7</f>
        <v>0</v>
      </c>
      <c r="CF37" s="143"/>
      <c r="CG37" s="144"/>
      <c r="CH37" s="145"/>
      <c r="CI37" s="142"/>
      <c r="CJ37" s="142"/>
      <c r="CK37" s="138">
        <f>SUM(CF37:CJ37)/N7</f>
        <v>0</v>
      </c>
    </row>
    <row r="38" spans="1:89" s="5" customFormat="1" ht="13" customHeight="1">
      <c r="A38" s="6"/>
      <c r="B38" s="74"/>
      <c r="C38" s="71">
        <f>(T38*G4/100)+(Z38*J4/100)+(AF38*M4/100)</f>
        <v>0</v>
      </c>
      <c r="D38" s="10"/>
      <c r="E38" s="53">
        <f>(AM38*G5/100)+(AS38*J5/100)+(AY38*M5/100)</f>
        <v>0</v>
      </c>
      <c r="F38" s="10"/>
      <c r="G38" s="53">
        <f>(BF38*G6/100)+(BL38*J6/100)+(BR38*M6/100)</f>
        <v>0</v>
      </c>
      <c r="H38" s="53"/>
      <c r="I38" s="53">
        <f>(BY38*G7/100)+(CE38*J7/100)+(CK38*M7/100)</f>
        <v>0</v>
      </c>
      <c r="J38" s="10"/>
      <c r="K38" s="10">
        <f t="shared" si="3"/>
        <v>0</v>
      </c>
      <c r="L38" s="10"/>
      <c r="M38" s="10"/>
      <c r="N38" s="10"/>
      <c r="O38" s="120"/>
      <c r="P38" s="121"/>
      <c r="Q38" s="122"/>
      <c r="R38" s="37"/>
      <c r="S38" s="37"/>
      <c r="T38" s="81">
        <f>SUM(O38:S38)/H4</f>
        <v>0</v>
      </c>
      <c r="U38" s="120"/>
      <c r="V38" s="121"/>
      <c r="W38" s="122"/>
      <c r="X38" s="37"/>
      <c r="Y38" s="37"/>
      <c r="Z38" s="81">
        <f>SUM(U38:Y38)/K4</f>
        <v>0</v>
      </c>
      <c r="AA38" s="134"/>
      <c r="AB38" s="135"/>
      <c r="AC38" s="136"/>
      <c r="AD38" s="137"/>
      <c r="AE38" s="137"/>
      <c r="AF38" s="138">
        <f>SUM(AA38:AE38)/N4</f>
        <v>0</v>
      </c>
      <c r="AG38" s="61">
        <f t="shared" si="0"/>
        <v>0</v>
      </c>
      <c r="AH38" s="120"/>
      <c r="AI38" s="121"/>
      <c r="AJ38" s="122"/>
      <c r="AK38" s="37"/>
      <c r="AL38" s="37"/>
      <c r="AM38" s="81">
        <f>SUM(AH38:AL38)/H5</f>
        <v>0</v>
      </c>
      <c r="AN38" s="120"/>
      <c r="AO38" s="121"/>
      <c r="AP38" s="122"/>
      <c r="AQ38" s="37"/>
      <c r="AR38" s="37"/>
      <c r="AS38" s="81">
        <f>SUM(AN38:AR38)/K5</f>
        <v>0</v>
      </c>
      <c r="AT38" s="134"/>
      <c r="AU38" s="135"/>
      <c r="AV38" s="136"/>
      <c r="AW38" s="137"/>
      <c r="AX38" s="137"/>
      <c r="AY38" s="138">
        <f>SUM(AT38:AX38)/N5</f>
        <v>0</v>
      </c>
      <c r="AZ38" s="61">
        <f t="shared" si="1"/>
        <v>0</v>
      </c>
      <c r="BA38" s="120"/>
      <c r="BB38" s="121"/>
      <c r="BC38" s="122"/>
      <c r="BD38" s="37"/>
      <c r="BE38" s="37"/>
      <c r="BF38" s="81">
        <f>SUM(BA38:BE38)/H6</f>
        <v>0</v>
      </c>
      <c r="BG38" s="120"/>
      <c r="BH38" s="121"/>
      <c r="BI38" s="122"/>
      <c r="BJ38" s="37"/>
      <c r="BK38" s="37"/>
      <c r="BL38" s="81">
        <f>SUM(BG38:BK38)/K6</f>
        <v>0</v>
      </c>
      <c r="BM38" s="134"/>
      <c r="BN38" s="135"/>
      <c r="BO38" s="136"/>
      <c r="BP38" s="137"/>
      <c r="BQ38" s="137"/>
      <c r="BR38" s="138">
        <f>SUM(BM38:BQ38)/N6</f>
        <v>0</v>
      </c>
      <c r="BS38" s="61">
        <f t="shared" si="2"/>
        <v>0</v>
      </c>
      <c r="BT38" s="120"/>
      <c r="BU38" s="121"/>
      <c r="BV38" s="122"/>
      <c r="BW38" s="37"/>
      <c r="BX38" s="37"/>
      <c r="BY38" s="81">
        <f>SUM(BT38:BX38)/H7</f>
        <v>0</v>
      </c>
      <c r="BZ38" s="120"/>
      <c r="CA38" s="121"/>
      <c r="CB38" s="122"/>
      <c r="CC38" s="37"/>
      <c r="CD38" s="37"/>
      <c r="CE38" s="81">
        <f>SUM(BZ38:CD38)/K7</f>
        <v>0</v>
      </c>
      <c r="CF38" s="134"/>
      <c r="CG38" s="135"/>
      <c r="CH38" s="136"/>
      <c r="CI38" s="137"/>
      <c r="CJ38" s="137"/>
      <c r="CK38" s="138">
        <f>SUM(CF38:CJ38)/N7</f>
        <v>0</v>
      </c>
    </row>
    <row r="39" spans="1:89" s="5" customFormat="1" ht="13" customHeight="1">
      <c r="A39" s="6"/>
      <c r="B39" s="74"/>
      <c r="C39" s="71">
        <f>(T39*G4/100)+(Z39*J4/100)+(AF39*M4/100)</f>
        <v>0</v>
      </c>
      <c r="D39" s="112"/>
      <c r="E39" s="53">
        <f>(AM39*G5/100)+(AS39*J5/100)+(AY39*M5/100)</f>
        <v>0</v>
      </c>
      <c r="F39" s="112"/>
      <c r="G39" s="53">
        <f>(BF39*G6/100)+(BL39*J6/100)+(BR39*M6/100)</f>
        <v>0</v>
      </c>
      <c r="H39" s="113"/>
      <c r="I39" s="53">
        <f>(BY39*G7/100)+(CE39*J7/100)+(CK39*M7/100)</f>
        <v>0</v>
      </c>
      <c r="J39" s="112"/>
      <c r="K39" s="10">
        <f t="shared" si="3"/>
        <v>0</v>
      </c>
      <c r="L39" s="112"/>
      <c r="M39" s="112"/>
      <c r="N39" s="112"/>
      <c r="O39" s="126"/>
      <c r="P39" s="127"/>
      <c r="Q39" s="128"/>
      <c r="R39" s="39"/>
      <c r="S39" s="39"/>
      <c r="T39" s="81">
        <f>SUM(O39:S39)/H4</f>
        <v>0</v>
      </c>
      <c r="U39" s="126"/>
      <c r="V39" s="127"/>
      <c r="W39" s="128"/>
      <c r="X39" s="39"/>
      <c r="Y39" s="39"/>
      <c r="Z39" s="81">
        <f>SUM(U39:Y39)/K4</f>
        <v>0</v>
      </c>
      <c r="AA39" s="143"/>
      <c r="AB39" s="144"/>
      <c r="AC39" s="145"/>
      <c r="AD39" s="142"/>
      <c r="AE39" s="142"/>
      <c r="AF39" s="138">
        <f>SUM(AA39:AE39)/N4</f>
        <v>0</v>
      </c>
      <c r="AG39" s="86">
        <f t="shared" si="0"/>
        <v>0</v>
      </c>
      <c r="AH39" s="126"/>
      <c r="AI39" s="127"/>
      <c r="AJ39" s="128"/>
      <c r="AK39" s="39"/>
      <c r="AL39" s="39"/>
      <c r="AM39" s="81">
        <f>SUM(AH39:AL39)/H5</f>
        <v>0</v>
      </c>
      <c r="AN39" s="126"/>
      <c r="AO39" s="127"/>
      <c r="AP39" s="128"/>
      <c r="AQ39" s="39"/>
      <c r="AR39" s="39"/>
      <c r="AS39" s="81">
        <f>SUM(AN39:AR39)/K5</f>
        <v>0</v>
      </c>
      <c r="AT39" s="143"/>
      <c r="AU39" s="144"/>
      <c r="AV39" s="145"/>
      <c r="AW39" s="142"/>
      <c r="AX39" s="142"/>
      <c r="AY39" s="138">
        <f>SUM(AT39:AX39)/N5</f>
        <v>0</v>
      </c>
      <c r="AZ39" s="86">
        <f t="shared" si="1"/>
        <v>0</v>
      </c>
      <c r="BA39" s="126"/>
      <c r="BB39" s="127"/>
      <c r="BC39" s="128"/>
      <c r="BD39" s="39"/>
      <c r="BE39" s="39"/>
      <c r="BF39" s="81">
        <f>SUM(BA39:BE39)/H6</f>
        <v>0</v>
      </c>
      <c r="BG39" s="126"/>
      <c r="BH39" s="127"/>
      <c r="BI39" s="128"/>
      <c r="BJ39" s="39"/>
      <c r="BK39" s="39"/>
      <c r="BL39" s="81">
        <f>SUM(BG39:BK39)/K6</f>
        <v>0</v>
      </c>
      <c r="BM39" s="143"/>
      <c r="BN39" s="144"/>
      <c r="BO39" s="145"/>
      <c r="BP39" s="142"/>
      <c r="BQ39" s="142"/>
      <c r="BR39" s="138">
        <f>SUM(BM39:BQ39)/N6</f>
        <v>0</v>
      </c>
      <c r="BS39" s="86">
        <f t="shared" si="2"/>
        <v>0</v>
      </c>
      <c r="BT39" s="126"/>
      <c r="BU39" s="127"/>
      <c r="BV39" s="128"/>
      <c r="BW39" s="39"/>
      <c r="BX39" s="39"/>
      <c r="BY39" s="81">
        <f>SUM(BT39:BX39)/H7</f>
        <v>0</v>
      </c>
      <c r="BZ39" s="126"/>
      <c r="CA39" s="127"/>
      <c r="CB39" s="128"/>
      <c r="CC39" s="39"/>
      <c r="CD39" s="39"/>
      <c r="CE39" s="81">
        <f>SUM(BZ39:CD39)/K7</f>
        <v>0</v>
      </c>
      <c r="CF39" s="143"/>
      <c r="CG39" s="144"/>
      <c r="CH39" s="145"/>
      <c r="CI39" s="142"/>
      <c r="CJ39" s="142"/>
      <c r="CK39" s="138">
        <f>SUM(CF39:CJ39)/N7</f>
        <v>0</v>
      </c>
    </row>
    <row r="40" spans="1:89" s="5" customFormat="1" ht="13" customHeight="1">
      <c r="A40" s="6"/>
      <c r="B40" s="74"/>
      <c r="C40" s="71">
        <f>(T40*G4/100)+(Z40*J4/100)+(AF40*M4/100)</f>
        <v>0</v>
      </c>
      <c r="D40" s="10"/>
      <c r="E40" s="53">
        <f>(AM40*G5/100)+(AS40*J5/100)+(AY40*M5/100)</f>
        <v>0</v>
      </c>
      <c r="F40" s="10"/>
      <c r="G40" s="53">
        <f>(BF40*G6/100)+(BL40*J6/100)+(BR40*M6/100)</f>
        <v>0</v>
      </c>
      <c r="H40" s="53"/>
      <c r="I40" s="53">
        <f>(BY40*G7/100)+(CE40*J7/100)+(CK40*M7/100)</f>
        <v>0</v>
      </c>
      <c r="J40" s="10"/>
      <c r="K40" s="10">
        <f t="shared" si="3"/>
        <v>0</v>
      </c>
      <c r="L40" s="10"/>
      <c r="M40" s="10"/>
      <c r="N40" s="10"/>
      <c r="O40" s="120"/>
      <c r="P40" s="121"/>
      <c r="Q40" s="122"/>
      <c r="R40" s="37"/>
      <c r="S40" s="37"/>
      <c r="T40" s="81">
        <f>SUM(O40:S40)/H4</f>
        <v>0</v>
      </c>
      <c r="U40" s="120"/>
      <c r="V40" s="121"/>
      <c r="W40" s="122"/>
      <c r="X40" s="37"/>
      <c r="Y40" s="37"/>
      <c r="Z40" s="81">
        <f>SUM(U40:Y40)/K4</f>
        <v>0</v>
      </c>
      <c r="AA40" s="134"/>
      <c r="AB40" s="135"/>
      <c r="AC40" s="136"/>
      <c r="AD40" s="137"/>
      <c r="AE40" s="137"/>
      <c r="AF40" s="138">
        <f>SUM(AA40:AE40)/N4</f>
        <v>0</v>
      </c>
      <c r="AG40" s="61">
        <f t="shared" si="0"/>
        <v>0</v>
      </c>
      <c r="AH40" s="120"/>
      <c r="AI40" s="121"/>
      <c r="AJ40" s="122"/>
      <c r="AK40" s="37"/>
      <c r="AL40" s="37"/>
      <c r="AM40" s="81">
        <f>SUM(AH40:AL40)/H5</f>
        <v>0</v>
      </c>
      <c r="AN40" s="120"/>
      <c r="AO40" s="121"/>
      <c r="AP40" s="122"/>
      <c r="AQ40" s="37"/>
      <c r="AR40" s="37"/>
      <c r="AS40" s="81">
        <f>SUM(AN40:AR40)/K5</f>
        <v>0</v>
      </c>
      <c r="AT40" s="134"/>
      <c r="AU40" s="135"/>
      <c r="AV40" s="136"/>
      <c r="AW40" s="137"/>
      <c r="AX40" s="137"/>
      <c r="AY40" s="138">
        <f>SUM(AT40:AX40)/N5</f>
        <v>0</v>
      </c>
      <c r="AZ40" s="61">
        <f t="shared" si="1"/>
        <v>0</v>
      </c>
      <c r="BA40" s="120"/>
      <c r="BB40" s="121"/>
      <c r="BC40" s="122"/>
      <c r="BD40" s="37"/>
      <c r="BE40" s="37"/>
      <c r="BF40" s="81">
        <f>SUM(BA40:BE40)/H6</f>
        <v>0</v>
      </c>
      <c r="BG40" s="120"/>
      <c r="BH40" s="121"/>
      <c r="BI40" s="122"/>
      <c r="BJ40" s="37"/>
      <c r="BK40" s="37"/>
      <c r="BL40" s="81">
        <f>SUM(BG40:BK40)/K6</f>
        <v>0</v>
      </c>
      <c r="BM40" s="134"/>
      <c r="BN40" s="135"/>
      <c r="BO40" s="136"/>
      <c r="BP40" s="137"/>
      <c r="BQ40" s="137"/>
      <c r="BR40" s="138">
        <f>SUM(BM40:BQ40)/N6</f>
        <v>0</v>
      </c>
      <c r="BS40" s="61">
        <f t="shared" si="2"/>
        <v>0</v>
      </c>
      <c r="BT40" s="120"/>
      <c r="BU40" s="121"/>
      <c r="BV40" s="122"/>
      <c r="BW40" s="37"/>
      <c r="BX40" s="37"/>
      <c r="BY40" s="81">
        <f>SUM(BT40:BX40)/H7</f>
        <v>0</v>
      </c>
      <c r="BZ40" s="120"/>
      <c r="CA40" s="121"/>
      <c r="CB40" s="122"/>
      <c r="CC40" s="37"/>
      <c r="CD40" s="37"/>
      <c r="CE40" s="81">
        <f>SUM(BZ40:CD40)/K7</f>
        <v>0</v>
      </c>
      <c r="CF40" s="134"/>
      <c r="CG40" s="135"/>
      <c r="CH40" s="136"/>
      <c r="CI40" s="137"/>
      <c r="CJ40" s="137"/>
      <c r="CK40" s="138">
        <f>SUM(CF40:CJ40)/N7</f>
        <v>0</v>
      </c>
    </row>
    <row r="41" spans="1:89" s="5" customFormat="1" ht="13" customHeight="1">
      <c r="A41" s="6"/>
      <c r="B41" s="74"/>
      <c r="C41" s="71">
        <f>(T41*G4/100)+(Z41*J4/100)+(AF41*M4/100)</f>
        <v>0</v>
      </c>
      <c r="D41" s="112"/>
      <c r="E41" s="53">
        <f>(AM41*G5/100)+(AS41*J5/100)+(AY41*M5/100)</f>
        <v>0</v>
      </c>
      <c r="F41" s="112"/>
      <c r="G41" s="53">
        <f>(BF41*G6/100)+(BL41*J6/100)+(BR41*M6/100)</f>
        <v>0</v>
      </c>
      <c r="H41" s="113"/>
      <c r="I41" s="53">
        <f>(BY41*G7/100)+(CE41*J7/100)+(CK41*M7/100)</f>
        <v>0</v>
      </c>
      <c r="J41" s="112"/>
      <c r="K41" s="10">
        <f t="shared" si="3"/>
        <v>0</v>
      </c>
      <c r="L41" s="112"/>
      <c r="M41" s="112"/>
      <c r="N41" s="112"/>
      <c r="O41" s="126"/>
      <c r="P41" s="127"/>
      <c r="Q41" s="128"/>
      <c r="R41" s="39"/>
      <c r="S41" s="39"/>
      <c r="T41" s="81">
        <f>SUM(O41:S41)/H4</f>
        <v>0</v>
      </c>
      <c r="U41" s="126"/>
      <c r="V41" s="127"/>
      <c r="W41" s="128"/>
      <c r="X41" s="39"/>
      <c r="Y41" s="39"/>
      <c r="Z41" s="81">
        <f>SUM(U41:Y41)/K4</f>
        <v>0</v>
      </c>
      <c r="AA41" s="143"/>
      <c r="AB41" s="144"/>
      <c r="AC41" s="145"/>
      <c r="AD41" s="142"/>
      <c r="AE41" s="142"/>
      <c r="AF41" s="138">
        <f>SUM(AA41:AE41)/N4</f>
        <v>0</v>
      </c>
      <c r="AG41" s="61">
        <f t="shared" si="0"/>
        <v>0</v>
      </c>
      <c r="AH41" s="126"/>
      <c r="AI41" s="127"/>
      <c r="AJ41" s="128"/>
      <c r="AK41" s="39"/>
      <c r="AL41" s="39"/>
      <c r="AM41" s="81">
        <f>SUM(AH41:AL41)/H5</f>
        <v>0</v>
      </c>
      <c r="AN41" s="126"/>
      <c r="AO41" s="127"/>
      <c r="AP41" s="128"/>
      <c r="AQ41" s="39"/>
      <c r="AR41" s="39"/>
      <c r="AS41" s="81">
        <f>SUM(AN41:AR41)/K5</f>
        <v>0</v>
      </c>
      <c r="AT41" s="143"/>
      <c r="AU41" s="144"/>
      <c r="AV41" s="145"/>
      <c r="AW41" s="142"/>
      <c r="AX41" s="142"/>
      <c r="AY41" s="138">
        <f>SUM(AT41:AX41)/N5</f>
        <v>0</v>
      </c>
      <c r="AZ41" s="61">
        <f t="shared" si="1"/>
        <v>0</v>
      </c>
      <c r="BA41" s="126"/>
      <c r="BB41" s="127"/>
      <c r="BC41" s="128"/>
      <c r="BD41" s="39"/>
      <c r="BE41" s="39"/>
      <c r="BF41" s="81">
        <f>SUM(BA41:BE41)/H6</f>
        <v>0</v>
      </c>
      <c r="BG41" s="126"/>
      <c r="BH41" s="127"/>
      <c r="BI41" s="128"/>
      <c r="BJ41" s="39"/>
      <c r="BK41" s="39"/>
      <c r="BL41" s="81">
        <f>SUM(BG41:BK41)/K6</f>
        <v>0</v>
      </c>
      <c r="BM41" s="143"/>
      <c r="BN41" s="144"/>
      <c r="BO41" s="145"/>
      <c r="BP41" s="142"/>
      <c r="BQ41" s="142"/>
      <c r="BR41" s="138">
        <f>SUM(BM41:BQ41)/N6</f>
        <v>0</v>
      </c>
      <c r="BS41" s="61">
        <f t="shared" si="2"/>
        <v>0</v>
      </c>
      <c r="BT41" s="126"/>
      <c r="BU41" s="127"/>
      <c r="BV41" s="128"/>
      <c r="BW41" s="39"/>
      <c r="BX41" s="39"/>
      <c r="BY41" s="81">
        <f>SUM(BT41:BX41)/H7</f>
        <v>0</v>
      </c>
      <c r="BZ41" s="126"/>
      <c r="CA41" s="127"/>
      <c r="CB41" s="128"/>
      <c r="CC41" s="39"/>
      <c r="CD41" s="39"/>
      <c r="CE41" s="81">
        <f>SUM(BZ41:CD41)/K7</f>
        <v>0</v>
      </c>
      <c r="CF41" s="143"/>
      <c r="CG41" s="144"/>
      <c r="CH41" s="145"/>
      <c r="CI41" s="142"/>
      <c r="CJ41" s="142"/>
      <c r="CK41" s="138">
        <f>SUM(CF41:CJ41)/N7</f>
        <v>0</v>
      </c>
    </row>
    <row r="42" spans="1:89" s="5" customFormat="1" ht="13" customHeight="1">
      <c r="A42" s="6"/>
      <c r="B42" s="74"/>
      <c r="C42" s="71">
        <f>(T42*G4/100)+(Z42*J4/100)+(AF42*M4/100)</f>
        <v>0</v>
      </c>
      <c r="D42" s="10"/>
      <c r="E42" s="53">
        <f>(AM42*G5/100)+(AS42*J5/100)+(AY42*M5/100)</f>
        <v>0</v>
      </c>
      <c r="F42" s="10"/>
      <c r="G42" s="53">
        <f>(BF42*G6/100)+(BL42*J6/100)+(BR42*M6/100)</f>
        <v>0</v>
      </c>
      <c r="H42" s="53"/>
      <c r="I42" s="53">
        <f>(BY42*G7/100)+(CE42*J7/100)+(CK42*M7/100)</f>
        <v>0</v>
      </c>
      <c r="J42" s="10"/>
      <c r="K42" s="10">
        <f t="shared" si="3"/>
        <v>0</v>
      </c>
      <c r="L42" s="10"/>
      <c r="M42" s="10"/>
      <c r="N42" s="10"/>
      <c r="O42" s="120"/>
      <c r="P42" s="121"/>
      <c r="Q42" s="122"/>
      <c r="R42" s="37"/>
      <c r="S42" s="37"/>
      <c r="T42" s="81">
        <f>SUM(O42:S42)/H4</f>
        <v>0</v>
      </c>
      <c r="U42" s="120"/>
      <c r="V42" s="121"/>
      <c r="W42" s="122"/>
      <c r="X42" s="37"/>
      <c r="Y42" s="37"/>
      <c r="Z42" s="81">
        <f>SUM(U42:Y42)/K4</f>
        <v>0</v>
      </c>
      <c r="AA42" s="134"/>
      <c r="AB42" s="135"/>
      <c r="AC42" s="136"/>
      <c r="AD42" s="137"/>
      <c r="AE42" s="137"/>
      <c r="AF42" s="138">
        <f>SUM(AA42:AE42)/N4</f>
        <v>0</v>
      </c>
      <c r="AG42" s="61">
        <f t="shared" si="0"/>
        <v>0</v>
      </c>
      <c r="AH42" s="120"/>
      <c r="AI42" s="121"/>
      <c r="AJ42" s="122"/>
      <c r="AK42" s="37"/>
      <c r="AL42" s="37"/>
      <c r="AM42" s="81">
        <f>SUM(AH42:AL42)/H5</f>
        <v>0</v>
      </c>
      <c r="AN42" s="120"/>
      <c r="AO42" s="121"/>
      <c r="AP42" s="122"/>
      <c r="AQ42" s="37"/>
      <c r="AR42" s="37"/>
      <c r="AS42" s="81">
        <f>SUM(AN42:AR42)/K5</f>
        <v>0</v>
      </c>
      <c r="AT42" s="134"/>
      <c r="AU42" s="135"/>
      <c r="AV42" s="136"/>
      <c r="AW42" s="137"/>
      <c r="AX42" s="137"/>
      <c r="AY42" s="138">
        <f>SUM(AT42:AX42)/N5</f>
        <v>0</v>
      </c>
      <c r="AZ42" s="61">
        <f t="shared" si="1"/>
        <v>0</v>
      </c>
      <c r="BA42" s="120"/>
      <c r="BB42" s="121"/>
      <c r="BC42" s="122"/>
      <c r="BD42" s="37"/>
      <c r="BE42" s="37"/>
      <c r="BF42" s="81">
        <f>SUM(BA42:BE42)/H6</f>
        <v>0</v>
      </c>
      <c r="BG42" s="120"/>
      <c r="BH42" s="121"/>
      <c r="BI42" s="122"/>
      <c r="BJ42" s="37"/>
      <c r="BK42" s="37"/>
      <c r="BL42" s="81">
        <f>SUM(BG42:BK42)/K6</f>
        <v>0</v>
      </c>
      <c r="BM42" s="134"/>
      <c r="BN42" s="135"/>
      <c r="BO42" s="136"/>
      <c r="BP42" s="137"/>
      <c r="BQ42" s="137"/>
      <c r="BR42" s="138">
        <f>SUM(BM42:BQ42)/N6</f>
        <v>0</v>
      </c>
      <c r="BS42" s="61">
        <f t="shared" si="2"/>
        <v>0</v>
      </c>
      <c r="BT42" s="120"/>
      <c r="BU42" s="121"/>
      <c r="BV42" s="122"/>
      <c r="BW42" s="37"/>
      <c r="BX42" s="37"/>
      <c r="BY42" s="81">
        <f>SUM(BT42:BX42)/H7</f>
        <v>0</v>
      </c>
      <c r="BZ42" s="120"/>
      <c r="CA42" s="121"/>
      <c r="CB42" s="122"/>
      <c r="CC42" s="37"/>
      <c r="CD42" s="37"/>
      <c r="CE42" s="81">
        <f>SUM(BZ42:CD42)/K7</f>
        <v>0</v>
      </c>
      <c r="CF42" s="134"/>
      <c r="CG42" s="135"/>
      <c r="CH42" s="136"/>
      <c r="CI42" s="137"/>
      <c r="CJ42" s="137"/>
      <c r="CK42" s="138">
        <f>SUM(CF42:CJ42)/N7</f>
        <v>0</v>
      </c>
    </row>
    <row r="43" spans="1:89" s="5" customFormat="1" ht="13" customHeight="1">
      <c r="A43" s="6"/>
      <c r="B43" s="74"/>
      <c r="C43" s="71">
        <f>(T43*G4/100)+(Z43*J4/100)+(AF43*M4/100)</f>
        <v>0</v>
      </c>
      <c r="D43" s="112"/>
      <c r="E43" s="53">
        <f>(AM43*G5/100)+(AS43*J5/100)+(AY43*M5/100)</f>
        <v>0</v>
      </c>
      <c r="F43" s="112"/>
      <c r="G43" s="53">
        <f>(BF43*G6/100)+(BL43*J6/100)+(BR43*M6/100)</f>
        <v>0</v>
      </c>
      <c r="H43" s="113"/>
      <c r="I43" s="53">
        <f>(BY43*G7/100)+(CE43*J7/100)+(CK43*M7/100)</f>
        <v>0</v>
      </c>
      <c r="J43" s="112"/>
      <c r="K43" s="10">
        <f t="shared" si="3"/>
        <v>0</v>
      </c>
      <c r="L43" s="112"/>
      <c r="M43" s="112"/>
      <c r="N43" s="112"/>
      <c r="O43" s="126"/>
      <c r="P43" s="127"/>
      <c r="Q43" s="128"/>
      <c r="R43" s="39"/>
      <c r="S43" s="39"/>
      <c r="T43" s="81">
        <f>SUM(O43:S43)/H4</f>
        <v>0</v>
      </c>
      <c r="U43" s="126"/>
      <c r="V43" s="127"/>
      <c r="W43" s="128"/>
      <c r="X43" s="39"/>
      <c r="Y43" s="39"/>
      <c r="Z43" s="81">
        <f>SUM(U43:Y43)/K4</f>
        <v>0</v>
      </c>
      <c r="AA43" s="143"/>
      <c r="AB43" s="144"/>
      <c r="AC43" s="145"/>
      <c r="AD43" s="142"/>
      <c r="AE43" s="142"/>
      <c r="AF43" s="138">
        <f>SUM(AA43:AE43)/N4</f>
        <v>0</v>
      </c>
      <c r="AG43" s="61">
        <f t="shared" si="0"/>
        <v>0</v>
      </c>
      <c r="AH43" s="126"/>
      <c r="AI43" s="127"/>
      <c r="AJ43" s="128"/>
      <c r="AK43" s="39"/>
      <c r="AL43" s="39"/>
      <c r="AM43" s="81">
        <f>SUM(AH43:AL43)/H5</f>
        <v>0</v>
      </c>
      <c r="AN43" s="126"/>
      <c r="AO43" s="127"/>
      <c r="AP43" s="128"/>
      <c r="AQ43" s="39"/>
      <c r="AR43" s="39"/>
      <c r="AS43" s="81">
        <f>SUM(AN43:AR43)/K5</f>
        <v>0</v>
      </c>
      <c r="AT43" s="143"/>
      <c r="AU43" s="144"/>
      <c r="AV43" s="145"/>
      <c r="AW43" s="142"/>
      <c r="AX43" s="142"/>
      <c r="AY43" s="138">
        <f>SUM(AT43:AX43)/N5</f>
        <v>0</v>
      </c>
      <c r="AZ43" s="61">
        <f t="shared" si="1"/>
        <v>0</v>
      </c>
      <c r="BA43" s="126"/>
      <c r="BB43" s="127"/>
      <c r="BC43" s="128"/>
      <c r="BD43" s="39"/>
      <c r="BE43" s="39"/>
      <c r="BF43" s="81">
        <f>SUM(BA43:BE43)/H6</f>
        <v>0</v>
      </c>
      <c r="BG43" s="126"/>
      <c r="BH43" s="127"/>
      <c r="BI43" s="128"/>
      <c r="BJ43" s="39"/>
      <c r="BK43" s="39"/>
      <c r="BL43" s="81">
        <f>SUM(BG43:BK43)/K6</f>
        <v>0</v>
      </c>
      <c r="BM43" s="143"/>
      <c r="BN43" s="144"/>
      <c r="BO43" s="145"/>
      <c r="BP43" s="142"/>
      <c r="BQ43" s="142"/>
      <c r="BR43" s="138">
        <f>SUM(BM43:BQ43)/N6</f>
        <v>0</v>
      </c>
      <c r="BS43" s="61">
        <f t="shared" si="2"/>
        <v>0</v>
      </c>
      <c r="BT43" s="126"/>
      <c r="BU43" s="127"/>
      <c r="BV43" s="128"/>
      <c r="BW43" s="39"/>
      <c r="BX43" s="39"/>
      <c r="BY43" s="81">
        <f>SUM(BT43:BX43)/H7</f>
        <v>0</v>
      </c>
      <c r="BZ43" s="126"/>
      <c r="CA43" s="127"/>
      <c r="CB43" s="128"/>
      <c r="CC43" s="39"/>
      <c r="CD43" s="39"/>
      <c r="CE43" s="81">
        <f>SUM(BZ43:CD43)/K7</f>
        <v>0</v>
      </c>
      <c r="CF43" s="143"/>
      <c r="CG43" s="144"/>
      <c r="CH43" s="145"/>
      <c r="CI43" s="142"/>
      <c r="CJ43" s="142"/>
      <c r="CK43" s="138">
        <f>SUM(CF43:CJ43)/N7</f>
        <v>0</v>
      </c>
    </row>
    <row r="44" spans="1:89" s="5" customFormat="1" ht="13" customHeight="1">
      <c r="A44" s="6"/>
      <c r="B44" s="74"/>
      <c r="C44" s="71">
        <f>(T44*G4/100)+(Z44*J4/100)+(AF44*M4/100)</f>
        <v>0</v>
      </c>
      <c r="D44" s="10"/>
      <c r="E44" s="53">
        <f>(AM44*G5/100)+(AS44*J5/100)+(AY44*M5/100)</f>
        <v>0</v>
      </c>
      <c r="F44" s="10"/>
      <c r="G44" s="53">
        <f>(BF44*G6/100)+(BL44*J6/100)+(BR44*M6/100)</f>
        <v>0</v>
      </c>
      <c r="H44" s="53"/>
      <c r="I44" s="53">
        <f>(BY44*G7/100)+(CE44*J7/100)+(CK44*M7/100)</f>
        <v>0</v>
      </c>
      <c r="J44" s="10"/>
      <c r="K44" s="10">
        <f t="shared" si="3"/>
        <v>0</v>
      </c>
      <c r="L44" s="10"/>
      <c r="M44" s="10"/>
      <c r="N44" s="10"/>
      <c r="O44" s="120"/>
      <c r="P44" s="121"/>
      <c r="Q44" s="122"/>
      <c r="R44" s="37"/>
      <c r="S44" s="37"/>
      <c r="T44" s="81">
        <f>SUM(O44:S44)/H4</f>
        <v>0</v>
      </c>
      <c r="U44" s="120"/>
      <c r="V44" s="121"/>
      <c r="W44" s="122"/>
      <c r="X44" s="37"/>
      <c r="Y44" s="37"/>
      <c r="Z44" s="81">
        <f>SUM(U44:Y44)/K4</f>
        <v>0</v>
      </c>
      <c r="AA44" s="134"/>
      <c r="AB44" s="135"/>
      <c r="AC44" s="136"/>
      <c r="AD44" s="137"/>
      <c r="AE44" s="137"/>
      <c r="AF44" s="138">
        <f>SUM(AA44:AE44)/N4</f>
        <v>0</v>
      </c>
      <c r="AG44" s="61">
        <f t="shared" si="0"/>
        <v>0</v>
      </c>
      <c r="AH44" s="120"/>
      <c r="AI44" s="121"/>
      <c r="AJ44" s="122"/>
      <c r="AK44" s="37"/>
      <c r="AL44" s="37"/>
      <c r="AM44" s="81">
        <f>SUM(AH44:AL44)/H5</f>
        <v>0</v>
      </c>
      <c r="AN44" s="120"/>
      <c r="AO44" s="121"/>
      <c r="AP44" s="122"/>
      <c r="AQ44" s="37"/>
      <c r="AR44" s="37"/>
      <c r="AS44" s="81">
        <f>SUM(AN44:AR44)/K5</f>
        <v>0</v>
      </c>
      <c r="AT44" s="134"/>
      <c r="AU44" s="135"/>
      <c r="AV44" s="136"/>
      <c r="AW44" s="137"/>
      <c r="AX44" s="137"/>
      <c r="AY44" s="138">
        <f>SUM(AT44:AX44)/N5</f>
        <v>0</v>
      </c>
      <c r="AZ44" s="61">
        <f t="shared" si="1"/>
        <v>0</v>
      </c>
      <c r="BA44" s="120"/>
      <c r="BB44" s="121"/>
      <c r="BC44" s="122"/>
      <c r="BD44" s="37"/>
      <c r="BE44" s="37"/>
      <c r="BF44" s="81">
        <f>SUM(BA44:BE44)/H6</f>
        <v>0</v>
      </c>
      <c r="BG44" s="120"/>
      <c r="BH44" s="121"/>
      <c r="BI44" s="122"/>
      <c r="BJ44" s="37"/>
      <c r="BK44" s="37"/>
      <c r="BL44" s="81">
        <f>SUM(BG44:BK44)/K6</f>
        <v>0</v>
      </c>
      <c r="BM44" s="134"/>
      <c r="BN44" s="135"/>
      <c r="BO44" s="136"/>
      <c r="BP44" s="137"/>
      <c r="BQ44" s="137"/>
      <c r="BR44" s="138">
        <f>SUM(BM44:BQ44)/N6</f>
        <v>0</v>
      </c>
      <c r="BS44" s="61">
        <f t="shared" si="2"/>
        <v>0</v>
      </c>
      <c r="BT44" s="120"/>
      <c r="BU44" s="121"/>
      <c r="BV44" s="122"/>
      <c r="BW44" s="37"/>
      <c r="BX44" s="37"/>
      <c r="BY44" s="81">
        <f>SUM(BT44:BX44)/H7</f>
        <v>0</v>
      </c>
      <c r="BZ44" s="120"/>
      <c r="CA44" s="121"/>
      <c r="CB44" s="122"/>
      <c r="CC44" s="37"/>
      <c r="CD44" s="37"/>
      <c r="CE44" s="81">
        <f>SUM(BZ44:CD44)/K7</f>
        <v>0</v>
      </c>
      <c r="CF44" s="134"/>
      <c r="CG44" s="135"/>
      <c r="CH44" s="136"/>
      <c r="CI44" s="137"/>
      <c r="CJ44" s="137"/>
      <c r="CK44" s="138">
        <f>SUM(CF44:CJ44)/N7</f>
        <v>0</v>
      </c>
    </row>
    <row r="45" spans="1:89" s="5" customFormat="1" ht="13" customHeight="1">
      <c r="A45" s="6"/>
      <c r="B45" s="74"/>
      <c r="C45" s="71">
        <f>(T45*G4/100)+(Z45*J4/100)+(AF45*M4/100)</f>
        <v>0</v>
      </c>
      <c r="D45" s="112"/>
      <c r="E45" s="53">
        <f>(AM45*G5/100)+(AS45*J5/100)+(AY45*M5/100)</f>
        <v>0</v>
      </c>
      <c r="F45" s="112"/>
      <c r="G45" s="53">
        <f>(BF45*G6/100)+(BL45*J6/100)+(BR45*M6/100)</f>
        <v>0</v>
      </c>
      <c r="H45" s="113"/>
      <c r="I45" s="53">
        <f>(BY45*G7/100)+(CE45*J7/100)+(CK45*M7/100)</f>
        <v>0</v>
      </c>
      <c r="J45" s="112"/>
      <c r="K45" s="10">
        <f t="shared" si="3"/>
        <v>0</v>
      </c>
      <c r="L45" s="112"/>
      <c r="M45" s="112"/>
      <c r="N45" s="112"/>
      <c r="O45" s="126"/>
      <c r="P45" s="127"/>
      <c r="Q45" s="128"/>
      <c r="R45" s="39"/>
      <c r="S45" s="39"/>
      <c r="T45" s="81">
        <f>SUM(O45:S45)/H4</f>
        <v>0</v>
      </c>
      <c r="U45" s="126"/>
      <c r="V45" s="127"/>
      <c r="W45" s="128"/>
      <c r="X45" s="39"/>
      <c r="Y45" s="39"/>
      <c r="Z45" s="81">
        <f>SUM(U45:Y45)/K4</f>
        <v>0</v>
      </c>
      <c r="AA45" s="143"/>
      <c r="AB45" s="144"/>
      <c r="AC45" s="145"/>
      <c r="AD45" s="142"/>
      <c r="AE45" s="142"/>
      <c r="AF45" s="138">
        <f>SUM(AA45:AE45)/N4</f>
        <v>0</v>
      </c>
      <c r="AG45" s="61">
        <f t="shared" si="0"/>
        <v>0</v>
      </c>
      <c r="AH45" s="126"/>
      <c r="AI45" s="127"/>
      <c r="AJ45" s="128"/>
      <c r="AK45" s="39"/>
      <c r="AL45" s="39"/>
      <c r="AM45" s="81">
        <f>SUM(AH45:AL45)/H5</f>
        <v>0</v>
      </c>
      <c r="AN45" s="126"/>
      <c r="AO45" s="127"/>
      <c r="AP45" s="128"/>
      <c r="AQ45" s="39"/>
      <c r="AR45" s="39"/>
      <c r="AS45" s="81">
        <f>SUM(AN45:AR45)/K5</f>
        <v>0</v>
      </c>
      <c r="AT45" s="143"/>
      <c r="AU45" s="144"/>
      <c r="AV45" s="145"/>
      <c r="AW45" s="142"/>
      <c r="AX45" s="142"/>
      <c r="AY45" s="138">
        <f>SUM(AT45:AX45)/N5</f>
        <v>0</v>
      </c>
      <c r="AZ45" s="61">
        <f t="shared" si="1"/>
        <v>0</v>
      </c>
      <c r="BA45" s="126"/>
      <c r="BB45" s="127"/>
      <c r="BC45" s="128"/>
      <c r="BD45" s="39"/>
      <c r="BE45" s="39"/>
      <c r="BF45" s="81">
        <f>SUM(BA45:BE45)/H6</f>
        <v>0</v>
      </c>
      <c r="BG45" s="126"/>
      <c r="BH45" s="127"/>
      <c r="BI45" s="128"/>
      <c r="BJ45" s="39"/>
      <c r="BK45" s="39"/>
      <c r="BL45" s="81">
        <f>SUM(BG45:BK45)/K6</f>
        <v>0</v>
      </c>
      <c r="BM45" s="143"/>
      <c r="BN45" s="144"/>
      <c r="BO45" s="145"/>
      <c r="BP45" s="142"/>
      <c r="BQ45" s="142"/>
      <c r="BR45" s="138">
        <f>SUM(BM45:BQ45)/N6</f>
        <v>0</v>
      </c>
      <c r="BS45" s="61">
        <f t="shared" si="2"/>
        <v>0</v>
      </c>
      <c r="BT45" s="126"/>
      <c r="BU45" s="127"/>
      <c r="BV45" s="128"/>
      <c r="BW45" s="39"/>
      <c r="BX45" s="39"/>
      <c r="BY45" s="81">
        <f>SUM(BT45:BX45)/H7</f>
        <v>0</v>
      </c>
      <c r="BZ45" s="126"/>
      <c r="CA45" s="127"/>
      <c r="CB45" s="128"/>
      <c r="CC45" s="39"/>
      <c r="CD45" s="39"/>
      <c r="CE45" s="81">
        <f>SUM(BZ45:CD45)/K7</f>
        <v>0</v>
      </c>
      <c r="CF45" s="143"/>
      <c r="CG45" s="144"/>
      <c r="CH45" s="145"/>
      <c r="CI45" s="142"/>
      <c r="CJ45" s="142"/>
      <c r="CK45" s="138">
        <f>SUM(CF45:CJ45)/N7</f>
        <v>0</v>
      </c>
    </row>
    <row r="46" spans="1:89" s="5" customFormat="1" ht="13" customHeight="1">
      <c r="A46" s="6"/>
      <c r="B46" s="74"/>
      <c r="C46" s="71">
        <f>(T46*G4/100)+(Z46*J4/100)+(AF46*M4/100)</f>
        <v>0</v>
      </c>
      <c r="D46" s="10"/>
      <c r="E46" s="53">
        <f>(AM46*G5/100)+(AS46*J5/100)+(AY46*M5/100)</f>
        <v>0</v>
      </c>
      <c r="F46" s="10"/>
      <c r="G46" s="53">
        <f>(BF46*G6/100)+(BL46*J6/100)+(BR46*M6/100)</f>
        <v>0</v>
      </c>
      <c r="H46" s="53"/>
      <c r="I46" s="53">
        <f>(BY46*G7/100)+(CE46*J7/100)+(CK46*M7/100)</f>
        <v>0</v>
      </c>
      <c r="J46" s="10"/>
      <c r="K46" s="10">
        <f t="shared" si="3"/>
        <v>0</v>
      </c>
      <c r="L46" s="10"/>
      <c r="M46" s="10"/>
      <c r="N46" s="10"/>
      <c r="O46" s="120"/>
      <c r="P46" s="121"/>
      <c r="Q46" s="122"/>
      <c r="R46" s="37"/>
      <c r="S46" s="37"/>
      <c r="T46" s="81">
        <f>SUM(O46:S46)/H4</f>
        <v>0</v>
      </c>
      <c r="U46" s="120"/>
      <c r="V46" s="121"/>
      <c r="W46" s="122"/>
      <c r="X46" s="37"/>
      <c r="Y46" s="37"/>
      <c r="Z46" s="81">
        <f>SUM(U46:Y46)/K4</f>
        <v>0</v>
      </c>
      <c r="AA46" s="134"/>
      <c r="AB46" s="135"/>
      <c r="AC46" s="136"/>
      <c r="AD46" s="137"/>
      <c r="AE46" s="137"/>
      <c r="AF46" s="138">
        <f>SUM(AA46:AE46)/N4</f>
        <v>0</v>
      </c>
      <c r="AG46" s="61">
        <f t="shared" si="0"/>
        <v>0</v>
      </c>
      <c r="AH46" s="120"/>
      <c r="AI46" s="121"/>
      <c r="AJ46" s="122"/>
      <c r="AK46" s="37"/>
      <c r="AL46" s="37"/>
      <c r="AM46" s="81">
        <f>SUM(AH46:AL46)/H5</f>
        <v>0</v>
      </c>
      <c r="AN46" s="120"/>
      <c r="AO46" s="121"/>
      <c r="AP46" s="122"/>
      <c r="AQ46" s="37"/>
      <c r="AR46" s="37"/>
      <c r="AS46" s="81">
        <f>SUM(AN46:AR46)/K5</f>
        <v>0</v>
      </c>
      <c r="AT46" s="134"/>
      <c r="AU46" s="135"/>
      <c r="AV46" s="136"/>
      <c r="AW46" s="137"/>
      <c r="AX46" s="137"/>
      <c r="AY46" s="138">
        <f>SUM(AT46:AX46)/N5</f>
        <v>0</v>
      </c>
      <c r="AZ46" s="61">
        <f t="shared" si="1"/>
        <v>0</v>
      </c>
      <c r="BA46" s="120"/>
      <c r="BB46" s="121"/>
      <c r="BC46" s="122"/>
      <c r="BD46" s="37"/>
      <c r="BE46" s="37"/>
      <c r="BF46" s="81">
        <f>SUM(BA46:BE46)/H6</f>
        <v>0</v>
      </c>
      <c r="BG46" s="120"/>
      <c r="BH46" s="121"/>
      <c r="BI46" s="122"/>
      <c r="BJ46" s="37"/>
      <c r="BK46" s="37"/>
      <c r="BL46" s="81">
        <f>SUM(BG46:BK46)/K6</f>
        <v>0</v>
      </c>
      <c r="BM46" s="134"/>
      <c r="BN46" s="135"/>
      <c r="BO46" s="136"/>
      <c r="BP46" s="137"/>
      <c r="BQ46" s="137"/>
      <c r="BR46" s="138">
        <f>SUM(BM46:BQ46)/N6</f>
        <v>0</v>
      </c>
      <c r="BS46" s="61">
        <f t="shared" si="2"/>
        <v>0</v>
      </c>
      <c r="BT46" s="120"/>
      <c r="BU46" s="121"/>
      <c r="BV46" s="122"/>
      <c r="BW46" s="37"/>
      <c r="BX46" s="37"/>
      <c r="BY46" s="81">
        <f>SUM(BT46:BX46)/H7</f>
        <v>0</v>
      </c>
      <c r="BZ46" s="120"/>
      <c r="CA46" s="121"/>
      <c r="CB46" s="122"/>
      <c r="CC46" s="37"/>
      <c r="CD46" s="37"/>
      <c r="CE46" s="81">
        <f>SUM(BZ46:CD46)/K7</f>
        <v>0</v>
      </c>
      <c r="CF46" s="134"/>
      <c r="CG46" s="135"/>
      <c r="CH46" s="136"/>
      <c r="CI46" s="137"/>
      <c r="CJ46" s="137"/>
      <c r="CK46" s="138">
        <f>SUM(CF46:CJ46)/N7</f>
        <v>0</v>
      </c>
    </row>
    <row r="47" spans="1:89" s="5" customFormat="1" ht="13" customHeight="1">
      <c r="A47" s="6"/>
      <c r="B47" s="74"/>
      <c r="C47" s="71">
        <f>(T47*G4/100)+(Z47*J4/100)+(AF47*M4/100)</f>
        <v>0</v>
      </c>
      <c r="D47" s="112"/>
      <c r="E47" s="53">
        <f>(AM47*G5/100)+(AS47*J5/100)+(AY47*M5/100)</f>
        <v>0</v>
      </c>
      <c r="F47" s="112"/>
      <c r="G47" s="53">
        <f>(BF47*G6/100)+(BL47*J6/100)+(BR47*M6/100)</f>
        <v>0</v>
      </c>
      <c r="H47" s="113"/>
      <c r="I47" s="53">
        <f>(BY47*G7/100)+(CE47*J7/100)+(CK47*M7/100)</f>
        <v>0</v>
      </c>
      <c r="J47" s="112"/>
      <c r="K47" s="10">
        <f t="shared" si="3"/>
        <v>0</v>
      </c>
      <c r="L47" s="112"/>
      <c r="M47" s="112"/>
      <c r="N47" s="112"/>
      <c r="O47" s="126"/>
      <c r="P47" s="127"/>
      <c r="Q47" s="128"/>
      <c r="R47" s="39"/>
      <c r="S47" s="39"/>
      <c r="T47" s="81">
        <f>SUM(O47:S47)/H4</f>
        <v>0</v>
      </c>
      <c r="U47" s="126"/>
      <c r="V47" s="127"/>
      <c r="W47" s="128"/>
      <c r="X47" s="39"/>
      <c r="Y47" s="39"/>
      <c r="Z47" s="81">
        <f>SUM(U47:Y47)/K4</f>
        <v>0</v>
      </c>
      <c r="AA47" s="143"/>
      <c r="AB47" s="144"/>
      <c r="AC47" s="145"/>
      <c r="AD47" s="142"/>
      <c r="AE47" s="142"/>
      <c r="AF47" s="138">
        <f>SUM(AA47:AE47)/N4</f>
        <v>0</v>
      </c>
      <c r="AG47" s="61">
        <f t="shared" si="0"/>
        <v>0</v>
      </c>
      <c r="AH47" s="126"/>
      <c r="AI47" s="127"/>
      <c r="AJ47" s="128"/>
      <c r="AK47" s="39"/>
      <c r="AL47" s="39"/>
      <c r="AM47" s="81">
        <f>SUM(AH47:AL47)/H5</f>
        <v>0</v>
      </c>
      <c r="AN47" s="126"/>
      <c r="AO47" s="127"/>
      <c r="AP47" s="128"/>
      <c r="AQ47" s="39"/>
      <c r="AR47" s="39"/>
      <c r="AS47" s="81">
        <f>SUM(AN47:AR47)/K5</f>
        <v>0</v>
      </c>
      <c r="AT47" s="143"/>
      <c r="AU47" s="144"/>
      <c r="AV47" s="145"/>
      <c r="AW47" s="142"/>
      <c r="AX47" s="142"/>
      <c r="AY47" s="138">
        <f>SUM(AT47:AX47)/N5</f>
        <v>0</v>
      </c>
      <c r="AZ47" s="61">
        <f t="shared" si="1"/>
        <v>0</v>
      </c>
      <c r="BA47" s="126"/>
      <c r="BB47" s="127"/>
      <c r="BC47" s="128"/>
      <c r="BD47" s="39"/>
      <c r="BE47" s="39"/>
      <c r="BF47" s="81">
        <f>SUM(BA47:BE47)/H6</f>
        <v>0</v>
      </c>
      <c r="BG47" s="126"/>
      <c r="BH47" s="127"/>
      <c r="BI47" s="128"/>
      <c r="BJ47" s="39"/>
      <c r="BK47" s="39"/>
      <c r="BL47" s="81">
        <f>SUM(BG47:BK47)/K6</f>
        <v>0</v>
      </c>
      <c r="BM47" s="143"/>
      <c r="BN47" s="144"/>
      <c r="BO47" s="145"/>
      <c r="BP47" s="142"/>
      <c r="BQ47" s="142"/>
      <c r="BR47" s="138">
        <f>SUM(BM47:BQ47)/N6</f>
        <v>0</v>
      </c>
      <c r="BS47" s="61">
        <f t="shared" si="2"/>
        <v>0</v>
      </c>
      <c r="BT47" s="126"/>
      <c r="BU47" s="127"/>
      <c r="BV47" s="128"/>
      <c r="BW47" s="39"/>
      <c r="BX47" s="39"/>
      <c r="BY47" s="81">
        <f>SUM(BT47:BX47)/H7</f>
        <v>0</v>
      </c>
      <c r="BZ47" s="126"/>
      <c r="CA47" s="127"/>
      <c r="CB47" s="128"/>
      <c r="CC47" s="39"/>
      <c r="CD47" s="39"/>
      <c r="CE47" s="81">
        <f>SUM(BZ47:CD47)/K7</f>
        <v>0</v>
      </c>
      <c r="CF47" s="143"/>
      <c r="CG47" s="144"/>
      <c r="CH47" s="145"/>
      <c r="CI47" s="142"/>
      <c r="CJ47" s="142"/>
      <c r="CK47" s="138">
        <f>SUM(CF47:CJ47)/N7</f>
        <v>0</v>
      </c>
    </row>
    <row r="48" spans="1:89" s="5" customFormat="1" ht="13" customHeight="1">
      <c r="A48" s="6"/>
      <c r="B48" s="74"/>
      <c r="C48" s="71">
        <f>(T48*G4/100)+(Z48*J4/100)+(AF48*M4/100)</f>
        <v>0</v>
      </c>
      <c r="D48" s="10"/>
      <c r="E48" s="53">
        <f>(AM48*G5/100)+(AS48*J5/100)+(AY48*M5/100)</f>
        <v>0</v>
      </c>
      <c r="F48" s="10"/>
      <c r="G48" s="53">
        <f>(BF48*G6/100)+(BL48*J6/100)+(BR48*M6/100)</f>
        <v>0</v>
      </c>
      <c r="H48" s="53"/>
      <c r="I48" s="53">
        <f>(BY48*G7/100)+(CE48*J7/100)+(CK48*M7/100)</f>
        <v>0</v>
      </c>
      <c r="J48" s="10"/>
      <c r="K48" s="10">
        <f t="shared" si="3"/>
        <v>0</v>
      </c>
      <c r="L48" s="10"/>
      <c r="M48" s="10"/>
      <c r="N48" s="10"/>
      <c r="O48" s="120"/>
      <c r="P48" s="121"/>
      <c r="Q48" s="122"/>
      <c r="R48" s="37"/>
      <c r="S48" s="37"/>
      <c r="T48" s="81">
        <f>SUM(O48:S48)/H4</f>
        <v>0</v>
      </c>
      <c r="U48" s="120"/>
      <c r="V48" s="121"/>
      <c r="W48" s="122"/>
      <c r="X48" s="37"/>
      <c r="Y48" s="37"/>
      <c r="Z48" s="81">
        <f>SUM(U48:Y48)/K4</f>
        <v>0</v>
      </c>
      <c r="AA48" s="134"/>
      <c r="AB48" s="135"/>
      <c r="AC48" s="136"/>
      <c r="AD48" s="137"/>
      <c r="AE48" s="137"/>
      <c r="AF48" s="138">
        <f>SUM(AA48:AE48)/N4</f>
        <v>0</v>
      </c>
      <c r="AG48" s="61">
        <f t="shared" si="0"/>
        <v>0</v>
      </c>
      <c r="AH48" s="120"/>
      <c r="AI48" s="121"/>
      <c r="AJ48" s="122"/>
      <c r="AK48" s="37"/>
      <c r="AL48" s="37"/>
      <c r="AM48" s="81">
        <f>SUM(AH48:AL48)/H5</f>
        <v>0</v>
      </c>
      <c r="AN48" s="120"/>
      <c r="AO48" s="121"/>
      <c r="AP48" s="122"/>
      <c r="AQ48" s="37"/>
      <c r="AR48" s="37"/>
      <c r="AS48" s="81">
        <f>SUM(AN48:AR48)/K5</f>
        <v>0</v>
      </c>
      <c r="AT48" s="134"/>
      <c r="AU48" s="135"/>
      <c r="AV48" s="136"/>
      <c r="AW48" s="137"/>
      <c r="AX48" s="137"/>
      <c r="AY48" s="138">
        <f>SUM(AT48:AX48)/N5</f>
        <v>0</v>
      </c>
      <c r="AZ48" s="61">
        <f t="shared" si="1"/>
        <v>0</v>
      </c>
      <c r="BA48" s="120"/>
      <c r="BB48" s="121"/>
      <c r="BC48" s="122"/>
      <c r="BD48" s="37"/>
      <c r="BE48" s="37"/>
      <c r="BF48" s="81">
        <f>SUM(BA48:BE48)/H6</f>
        <v>0</v>
      </c>
      <c r="BG48" s="120"/>
      <c r="BH48" s="121"/>
      <c r="BI48" s="122"/>
      <c r="BJ48" s="37"/>
      <c r="BK48" s="37"/>
      <c r="BL48" s="81">
        <f>SUM(BG48:BK48)/K6</f>
        <v>0</v>
      </c>
      <c r="BM48" s="134"/>
      <c r="BN48" s="135"/>
      <c r="BO48" s="136"/>
      <c r="BP48" s="137"/>
      <c r="BQ48" s="137"/>
      <c r="BR48" s="138">
        <f>SUM(BM48:BQ48)/N6</f>
        <v>0</v>
      </c>
      <c r="BS48" s="61">
        <f t="shared" si="2"/>
        <v>0</v>
      </c>
      <c r="BT48" s="120"/>
      <c r="BU48" s="121"/>
      <c r="BV48" s="122"/>
      <c r="BW48" s="37"/>
      <c r="BX48" s="37"/>
      <c r="BY48" s="81">
        <f>SUM(BT48:BX48)/H7</f>
        <v>0</v>
      </c>
      <c r="BZ48" s="120"/>
      <c r="CA48" s="121"/>
      <c r="CB48" s="122"/>
      <c r="CC48" s="37"/>
      <c r="CD48" s="37"/>
      <c r="CE48" s="81">
        <f>SUM(BZ48:CD48)/K7</f>
        <v>0</v>
      </c>
      <c r="CF48" s="134"/>
      <c r="CG48" s="135"/>
      <c r="CH48" s="136"/>
      <c r="CI48" s="137"/>
      <c r="CJ48" s="137"/>
      <c r="CK48" s="138">
        <f>SUM(CF48:CJ48)/N7</f>
        <v>0</v>
      </c>
    </row>
    <row r="49" spans="1:89" s="5" customFormat="1" ht="13" customHeight="1">
      <c r="A49" s="6"/>
      <c r="B49" s="74"/>
      <c r="C49" s="71">
        <f>(T49*G4/100)+(Z49*J4/100)+(AF49*M4/100)</f>
        <v>0</v>
      </c>
      <c r="D49" s="112"/>
      <c r="E49" s="53">
        <f>(AM49*G5/100)+(AS49*J5/100)+(AY49*M5/100)</f>
        <v>0</v>
      </c>
      <c r="F49" s="112"/>
      <c r="G49" s="53">
        <f>(BF49*G6/100)+(BL49*J6/100)+(BR49*M6/100)</f>
        <v>0</v>
      </c>
      <c r="H49" s="113"/>
      <c r="I49" s="53">
        <f>(BY49*G7/100)+(CE49*J7/100)+(CK49*M7/100)</f>
        <v>0</v>
      </c>
      <c r="J49" s="112"/>
      <c r="K49" s="10">
        <f t="shared" si="3"/>
        <v>0</v>
      </c>
      <c r="L49" s="112"/>
      <c r="M49" s="112"/>
      <c r="N49" s="112"/>
      <c r="O49" s="126"/>
      <c r="P49" s="127"/>
      <c r="Q49" s="128"/>
      <c r="R49" s="39"/>
      <c r="S49" s="39"/>
      <c r="T49" s="81">
        <f>SUM(O49:S49)/H4</f>
        <v>0</v>
      </c>
      <c r="U49" s="126"/>
      <c r="V49" s="127"/>
      <c r="W49" s="128"/>
      <c r="X49" s="39"/>
      <c r="Y49" s="39"/>
      <c r="Z49" s="81">
        <f>SUM(U49:Y49)/K4</f>
        <v>0</v>
      </c>
      <c r="AA49" s="143"/>
      <c r="AB49" s="144"/>
      <c r="AC49" s="145"/>
      <c r="AD49" s="142"/>
      <c r="AE49" s="142"/>
      <c r="AF49" s="138">
        <f>SUM(AA49:AE49)/N4</f>
        <v>0</v>
      </c>
      <c r="AG49" s="61">
        <f t="shared" si="0"/>
        <v>0</v>
      </c>
      <c r="AH49" s="126"/>
      <c r="AI49" s="127"/>
      <c r="AJ49" s="128"/>
      <c r="AK49" s="39"/>
      <c r="AL49" s="39"/>
      <c r="AM49" s="81">
        <f>SUM(AH49:AL49)/H5</f>
        <v>0</v>
      </c>
      <c r="AN49" s="126"/>
      <c r="AO49" s="127"/>
      <c r="AP49" s="128"/>
      <c r="AQ49" s="39"/>
      <c r="AR49" s="39"/>
      <c r="AS49" s="81">
        <f>SUM(AN49:AR49)/K5</f>
        <v>0</v>
      </c>
      <c r="AT49" s="143"/>
      <c r="AU49" s="144"/>
      <c r="AV49" s="145"/>
      <c r="AW49" s="142"/>
      <c r="AX49" s="142"/>
      <c r="AY49" s="138">
        <f>SUM(AT49:AX49)/N5</f>
        <v>0</v>
      </c>
      <c r="AZ49" s="61">
        <f t="shared" si="1"/>
        <v>0</v>
      </c>
      <c r="BA49" s="126"/>
      <c r="BB49" s="127"/>
      <c r="BC49" s="128"/>
      <c r="BD49" s="39"/>
      <c r="BE49" s="39"/>
      <c r="BF49" s="81">
        <f>SUM(BA49:BE49)/H6</f>
        <v>0</v>
      </c>
      <c r="BG49" s="126"/>
      <c r="BH49" s="127"/>
      <c r="BI49" s="128"/>
      <c r="BJ49" s="39"/>
      <c r="BK49" s="39"/>
      <c r="BL49" s="81">
        <f>SUM(BG49:BK49)/K6</f>
        <v>0</v>
      </c>
      <c r="BM49" s="143"/>
      <c r="BN49" s="144"/>
      <c r="BO49" s="145"/>
      <c r="BP49" s="142"/>
      <c r="BQ49" s="142"/>
      <c r="BR49" s="138">
        <f>SUM(BM49:BQ49)/N6</f>
        <v>0</v>
      </c>
      <c r="BS49" s="61">
        <f t="shared" si="2"/>
        <v>0</v>
      </c>
      <c r="BT49" s="126"/>
      <c r="BU49" s="127"/>
      <c r="BV49" s="128"/>
      <c r="BW49" s="39"/>
      <c r="BX49" s="39"/>
      <c r="BY49" s="81">
        <f>SUM(BT49:BX49)/H7</f>
        <v>0</v>
      </c>
      <c r="BZ49" s="126"/>
      <c r="CA49" s="127"/>
      <c r="CB49" s="128"/>
      <c r="CC49" s="39"/>
      <c r="CD49" s="39"/>
      <c r="CE49" s="81">
        <f>SUM(BZ49:CD49)/K7</f>
        <v>0</v>
      </c>
      <c r="CF49" s="143"/>
      <c r="CG49" s="144"/>
      <c r="CH49" s="145"/>
      <c r="CI49" s="142"/>
      <c r="CJ49" s="142"/>
      <c r="CK49" s="138">
        <f>SUM(CF49:CJ49)/N7</f>
        <v>0</v>
      </c>
    </row>
    <row r="50" spans="1:89" s="5" customFormat="1" ht="13" customHeight="1">
      <c r="A50" s="6"/>
      <c r="B50" s="74"/>
      <c r="C50" s="71">
        <f>(T50*G4/100)+(Z50*J4/100)+(AF50*M4/100)</f>
        <v>0</v>
      </c>
      <c r="D50" s="10"/>
      <c r="E50" s="53">
        <f>(AM50*G5/100)+(AS50*J5/100)+(AY50*M5/100)</f>
        <v>0</v>
      </c>
      <c r="F50" s="10"/>
      <c r="G50" s="53">
        <f>(BF50*G6/100)+(BL50*J6/100)+(BR50*M6/100)</f>
        <v>0</v>
      </c>
      <c r="H50" s="53"/>
      <c r="I50" s="53">
        <f>(BY50*G7/100)+(CE50*J7/100)+(CK50*M7/100)</f>
        <v>0</v>
      </c>
      <c r="J50" s="10"/>
      <c r="K50" s="10">
        <f t="shared" si="3"/>
        <v>0</v>
      </c>
      <c r="L50" s="10"/>
      <c r="M50" s="10"/>
      <c r="N50" s="10"/>
      <c r="O50" s="120"/>
      <c r="P50" s="121"/>
      <c r="Q50" s="122"/>
      <c r="R50" s="37"/>
      <c r="S50" s="37"/>
      <c r="T50" s="81">
        <f>SUM(O50:S50)/H4</f>
        <v>0</v>
      </c>
      <c r="U50" s="120"/>
      <c r="V50" s="121"/>
      <c r="W50" s="122"/>
      <c r="X50" s="37"/>
      <c r="Y50" s="37"/>
      <c r="Z50" s="81">
        <f>SUM(U50:Y50)/K4</f>
        <v>0</v>
      </c>
      <c r="AA50" s="134"/>
      <c r="AB50" s="135"/>
      <c r="AC50" s="136"/>
      <c r="AD50" s="137"/>
      <c r="AE50" s="137"/>
      <c r="AF50" s="138">
        <f>SUM(AA50:AE50)/N4</f>
        <v>0</v>
      </c>
      <c r="AG50" s="61">
        <f t="shared" si="0"/>
        <v>0</v>
      </c>
      <c r="AH50" s="120"/>
      <c r="AI50" s="121"/>
      <c r="AJ50" s="122"/>
      <c r="AK50" s="37"/>
      <c r="AL50" s="37"/>
      <c r="AM50" s="81">
        <f>SUM(AH50:AL50)/H5</f>
        <v>0</v>
      </c>
      <c r="AN50" s="120"/>
      <c r="AO50" s="121"/>
      <c r="AP50" s="122"/>
      <c r="AQ50" s="37"/>
      <c r="AR50" s="37"/>
      <c r="AS50" s="81">
        <f>SUM(AN50:AR50)/K5</f>
        <v>0</v>
      </c>
      <c r="AT50" s="134"/>
      <c r="AU50" s="135"/>
      <c r="AV50" s="136"/>
      <c r="AW50" s="137"/>
      <c r="AX50" s="137"/>
      <c r="AY50" s="138">
        <f>SUM(AT50:AX50)/N5</f>
        <v>0</v>
      </c>
      <c r="AZ50" s="61">
        <f t="shared" si="1"/>
        <v>0</v>
      </c>
      <c r="BA50" s="120"/>
      <c r="BB50" s="121"/>
      <c r="BC50" s="122"/>
      <c r="BD50" s="37"/>
      <c r="BE50" s="37"/>
      <c r="BF50" s="81">
        <f>SUM(BA50:BE50)/H6</f>
        <v>0</v>
      </c>
      <c r="BG50" s="120"/>
      <c r="BH50" s="121"/>
      <c r="BI50" s="122"/>
      <c r="BJ50" s="37"/>
      <c r="BK50" s="37"/>
      <c r="BL50" s="81">
        <f>SUM(BG50:BK50)/K6</f>
        <v>0</v>
      </c>
      <c r="BM50" s="134"/>
      <c r="BN50" s="135"/>
      <c r="BO50" s="136"/>
      <c r="BP50" s="137"/>
      <c r="BQ50" s="137"/>
      <c r="BR50" s="138">
        <f>SUM(BM50:BQ50)/N6</f>
        <v>0</v>
      </c>
      <c r="BS50" s="61">
        <f t="shared" si="2"/>
        <v>0</v>
      </c>
      <c r="BT50" s="120"/>
      <c r="BU50" s="121"/>
      <c r="BV50" s="122"/>
      <c r="BW50" s="37"/>
      <c r="BX50" s="37"/>
      <c r="BY50" s="81">
        <f>SUM(BT50:BX50)/H7</f>
        <v>0</v>
      </c>
      <c r="BZ50" s="120"/>
      <c r="CA50" s="121"/>
      <c r="CB50" s="122"/>
      <c r="CC50" s="37"/>
      <c r="CD50" s="37"/>
      <c r="CE50" s="81">
        <f>SUM(BZ50:CD50)/K7</f>
        <v>0</v>
      </c>
      <c r="CF50" s="134"/>
      <c r="CG50" s="135"/>
      <c r="CH50" s="136"/>
      <c r="CI50" s="137"/>
      <c r="CJ50" s="137"/>
      <c r="CK50" s="138">
        <f>SUM(CF50:CJ50)/N7</f>
        <v>0</v>
      </c>
    </row>
    <row r="51" spans="1:89" s="5" customFormat="1" ht="13" customHeight="1">
      <c r="A51" s="6"/>
      <c r="B51" s="74"/>
      <c r="C51" s="71">
        <f>(T51*G4/100)+(Z51*J4/100)+(AF51*M4/100)</f>
        <v>0</v>
      </c>
      <c r="D51" s="112"/>
      <c r="E51" s="53">
        <f>(AM51*G5/100)+(AS51*J5/100)+(AY51*M5/100)</f>
        <v>0</v>
      </c>
      <c r="F51" s="112"/>
      <c r="G51" s="53">
        <f>(BF51*G6/100)+(BL51*J6/100)+(BR51*M6/100)</f>
        <v>0</v>
      </c>
      <c r="H51" s="113"/>
      <c r="I51" s="53">
        <f>(BY51*G7/100)+(CE51*J7/100)+(CK51*M7/100)</f>
        <v>0</v>
      </c>
      <c r="J51" s="112"/>
      <c r="K51" s="10">
        <f t="shared" si="3"/>
        <v>0</v>
      </c>
      <c r="L51" s="112"/>
      <c r="M51" s="112"/>
      <c r="N51" s="112"/>
      <c r="O51" s="126"/>
      <c r="P51" s="127"/>
      <c r="Q51" s="128"/>
      <c r="R51" s="39"/>
      <c r="S51" s="39"/>
      <c r="T51" s="81">
        <f>SUM(O51:S51)/H4</f>
        <v>0</v>
      </c>
      <c r="U51" s="126"/>
      <c r="V51" s="127"/>
      <c r="W51" s="128"/>
      <c r="X51" s="39"/>
      <c r="Y51" s="39"/>
      <c r="Z51" s="81">
        <f>SUM(U51:Y51)/K4</f>
        <v>0</v>
      </c>
      <c r="AA51" s="143"/>
      <c r="AB51" s="144"/>
      <c r="AC51" s="145"/>
      <c r="AD51" s="142"/>
      <c r="AE51" s="142"/>
      <c r="AF51" s="138">
        <f>SUM(AA51:AE51)/N4</f>
        <v>0</v>
      </c>
      <c r="AG51" s="61">
        <f t="shared" si="0"/>
        <v>0</v>
      </c>
      <c r="AH51" s="126"/>
      <c r="AI51" s="127"/>
      <c r="AJ51" s="128"/>
      <c r="AK51" s="39"/>
      <c r="AL51" s="39"/>
      <c r="AM51" s="81">
        <f>SUM(AH51:AL51)/H5</f>
        <v>0</v>
      </c>
      <c r="AN51" s="126"/>
      <c r="AO51" s="127"/>
      <c r="AP51" s="128"/>
      <c r="AQ51" s="39"/>
      <c r="AR51" s="39"/>
      <c r="AS51" s="81">
        <f>SUM(AN51:AR51)/K5</f>
        <v>0</v>
      </c>
      <c r="AT51" s="143"/>
      <c r="AU51" s="144"/>
      <c r="AV51" s="145"/>
      <c r="AW51" s="142"/>
      <c r="AX51" s="142"/>
      <c r="AY51" s="138">
        <f>SUM(AT51:AX51)/N5</f>
        <v>0</v>
      </c>
      <c r="AZ51" s="61">
        <f t="shared" si="1"/>
        <v>0</v>
      </c>
      <c r="BA51" s="126"/>
      <c r="BB51" s="127"/>
      <c r="BC51" s="128"/>
      <c r="BD51" s="39"/>
      <c r="BE51" s="39"/>
      <c r="BF51" s="81">
        <f>SUM(BA51:BE51)/H6</f>
        <v>0</v>
      </c>
      <c r="BG51" s="126"/>
      <c r="BH51" s="127"/>
      <c r="BI51" s="128"/>
      <c r="BJ51" s="39"/>
      <c r="BK51" s="39"/>
      <c r="BL51" s="81">
        <f>SUM(BG51:BK51)/K6</f>
        <v>0</v>
      </c>
      <c r="BM51" s="143"/>
      <c r="BN51" s="144"/>
      <c r="BO51" s="145"/>
      <c r="BP51" s="142"/>
      <c r="BQ51" s="142"/>
      <c r="BR51" s="138">
        <f>SUM(BM51:BQ51)/N6</f>
        <v>0</v>
      </c>
      <c r="BS51" s="61">
        <f t="shared" si="2"/>
        <v>0</v>
      </c>
      <c r="BT51" s="126"/>
      <c r="BU51" s="127"/>
      <c r="BV51" s="128"/>
      <c r="BW51" s="39"/>
      <c r="BX51" s="39"/>
      <c r="BY51" s="81">
        <f>SUM(BT51:BX51)/H7</f>
        <v>0</v>
      </c>
      <c r="BZ51" s="126"/>
      <c r="CA51" s="127"/>
      <c r="CB51" s="128"/>
      <c r="CC51" s="39"/>
      <c r="CD51" s="39"/>
      <c r="CE51" s="81">
        <f>SUM(BZ51:CD51)/K7</f>
        <v>0</v>
      </c>
      <c r="CF51" s="143"/>
      <c r="CG51" s="144"/>
      <c r="CH51" s="145"/>
      <c r="CI51" s="142"/>
      <c r="CJ51" s="142"/>
      <c r="CK51" s="138">
        <f>SUM(CF51:CJ51)/N7</f>
        <v>0</v>
      </c>
    </row>
    <row r="52" spans="1:89" s="5" customFormat="1" ht="4.5" customHeight="1">
      <c r="A52" s="6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</row>
    <row r="54" spans="1:89">
      <c r="B54" s="89" t="s">
        <v>77</v>
      </c>
    </row>
    <row r="55" spans="1:89" ht="25">
      <c r="B55" s="50">
        <f>COUNT(B12:B51)</f>
        <v>0</v>
      </c>
      <c r="E55" s="182" t="s">
        <v>24</v>
      </c>
      <c r="F55" s="182" t="s">
        <v>25</v>
      </c>
      <c r="G55" s="182" t="s">
        <v>26</v>
      </c>
      <c r="H55" s="182" t="s">
        <v>88</v>
      </c>
      <c r="I55" s="159" t="s">
        <v>89</v>
      </c>
      <c r="J55" s="244"/>
      <c r="K55" s="244"/>
      <c r="L55" s="244"/>
      <c r="M55" s="244"/>
      <c r="N55" s="45"/>
      <c r="P55" s="245"/>
      <c r="Q55" s="160" t="s">
        <v>134</v>
      </c>
      <c r="R55" s="161"/>
      <c r="S55" s="45"/>
      <c r="T55" s="170" t="s">
        <v>97</v>
      </c>
      <c r="U55" s="171"/>
    </row>
    <row r="56" spans="1:89">
      <c r="E56" s="183"/>
      <c r="F56" s="183"/>
      <c r="G56" s="183"/>
      <c r="H56" s="183"/>
      <c r="I56" s="159"/>
      <c r="J56" s="244"/>
      <c r="K56" s="244"/>
      <c r="L56" s="244"/>
      <c r="M56" s="244"/>
      <c r="N56" s="45"/>
      <c r="P56" s="246"/>
      <c r="Q56" s="90" t="s">
        <v>83</v>
      </c>
      <c r="R56" s="91" t="s">
        <v>78</v>
      </c>
      <c r="S56" s="45"/>
      <c r="T56" s="90" t="s">
        <v>83</v>
      </c>
      <c r="U56" s="91" t="s">
        <v>78</v>
      </c>
    </row>
    <row r="57" spans="1:89">
      <c r="C57" s="248" t="s">
        <v>227</v>
      </c>
      <c r="D57" s="249"/>
      <c r="E57" s="29">
        <f>COUNTIF(D12:D51, "&lt;5")</f>
        <v>0</v>
      </c>
      <c r="F57" s="29">
        <f>COUNTIF(D12:D51, "5")</f>
        <v>0</v>
      </c>
      <c r="G57" s="29">
        <f>COUNTIF(D12:D51, "6")</f>
        <v>0</v>
      </c>
      <c r="H57" s="29">
        <f>SUM(COUNTIF(D12:D51, "7")+COUNTIF(D12:D51, "8"))</f>
        <v>0</v>
      </c>
      <c r="I57" s="29">
        <f>SUM(COUNTIF(D12:D51, "9")+COUNTIF(D12:D51, "10"))</f>
        <v>0</v>
      </c>
      <c r="J57" s="150"/>
      <c r="K57" s="150"/>
      <c r="L57" s="150"/>
      <c r="M57" s="150"/>
      <c r="N57" s="34"/>
      <c r="P57" s="247"/>
      <c r="Q57" s="52">
        <f>SUM(F57:I57)</f>
        <v>0</v>
      </c>
      <c r="R57" s="51" t="e">
        <f>(Q57*100)/B55</f>
        <v>#DIV/0!</v>
      </c>
      <c r="S57" s="34"/>
      <c r="T57" s="52">
        <f>E57</f>
        <v>0</v>
      </c>
      <c r="U57" s="51" t="e">
        <f>(T57*100)/B55</f>
        <v>#DIV/0!</v>
      </c>
    </row>
    <row r="58" spans="1:89">
      <c r="C58" s="250" t="s">
        <v>228</v>
      </c>
      <c r="D58" s="251"/>
      <c r="E58" s="29">
        <f>COUNTIF(F12:F51, "&lt;5")</f>
        <v>0</v>
      </c>
      <c r="F58" s="29">
        <f>COUNTIF(F12:F51, "5")</f>
        <v>0</v>
      </c>
      <c r="G58" s="29">
        <f>COUNTIF(F12:F51, "6")</f>
        <v>0</v>
      </c>
      <c r="H58" s="29">
        <f>SUM(COUNTIF(F12:F51, "7")+COUNTIF(F12:F51, "8"))</f>
        <v>0</v>
      </c>
      <c r="I58" s="29">
        <f>SUM(COUNTIF(F12:F51, "9")+COUNTIF(F12:F51, "10"))</f>
        <v>0</v>
      </c>
      <c r="J58" s="150"/>
      <c r="K58" s="150"/>
      <c r="L58" s="150"/>
      <c r="M58" s="150"/>
      <c r="N58" s="46"/>
      <c r="P58" s="247"/>
      <c r="Q58" s="52">
        <f>SUM(F58:I58)</f>
        <v>0</v>
      </c>
      <c r="R58" s="51" t="e">
        <f>(Q58*100)/B55</f>
        <v>#DIV/0!</v>
      </c>
      <c r="S58" s="47"/>
      <c r="T58" s="49">
        <f>E58</f>
        <v>0</v>
      </c>
      <c r="U58" s="51" t="e">
        <f>(T58*100)/B55</f>
        <v>#DIV/0!</v>
      </c>
    </row>
    <row r="59" spans="1:89">
      <c r="C59" s="252" t="s">
        <v>229</v>
      </c>
      <c r="D59" s="253"/>
      <c r="E59" s="29">
        <f>COUNTIF(H12:H51, "&lt;5")</f>
        <v>0</v>
      </c>
      <c r="F59" s="29">
        <f>COUNTIF(H12:H51, "5")</f>
        <v>0</v>
      </c>
      <c r="G59" s="29">
        <f>COUNTIF(H12:H51, "6")</f>
        <v>0</v>
      </c>
      <c r="H59" s="29">
        <f>SUM(COUNTIF(H12:H51, "7")+COUNTIF(H12:H51, "8"))</f>
        <v>0</v>
      </c>
      <c r="I59" s="29">
        <f>SUM(COUNTIF(H12:H51, "9")+COUNTIF(H12:H51, "10"))</f>
        <v>0</v>
      </c>
      <c r="J59" s="150"/>
      <c r="K59" s="150"/>
      <c r="L59" s="150"/>
      <c r="M59" s="150"/>
      <c r="N59" s="48"/>
      <c r="P59" s="247"/>
      <c r="Q59" s="52">
        <f>SUM(F59:I59)</f>
        <v>0</v>
      </c>
      <c r="R59" s="51" t="e">
        <f>(Q59*100)/B55</f>
        <v>#DIV/0!</v>
      </c>
      <c r="S59" s="48"/>
      <c r="T59" s="49">
        <f>E59</f>
        <v>0</v>
      </c>
      <c r="U59" s="51" t="e">
        <f>(T59*100)/B55</f>
        <v>#DIV/0!</v>
      </c>
    </row>
    <row r="60" spans="1:89">
      <c r="C60" s="256" t="s">
        <v>226</v>
      </c>
      <c r="D60" s="257"/>
      <c r="E60" s="29">
        <f>COUNTIF(J12:J51, "&lt;5")</f>
        <v>0</v>
      </c>
      <c r="F60" s="29">
        <f>COUNTIF(J12:J51, "5")</f>
        <v>0</v>
      </c>
      <c r="G60" s="29">
        <f>COUNTIF(J12:J51, "6")</f>
        <v>0</v>
      </c>
      <c r="H60" s="29">
        <f>SUM(COUNTIF(J12:J51,"7")+COUNTIF(J12:J51,"8"))</f>
        <v>0</v>
      </c>
      <c r="I60" s="29">
        <f>SUM(COUNTIF(J12:J51, "9")+COUNTIF(J12:J51, "10"))</f>
        <v>0</v>
      </c>
      <c r="J60" s="150"/>
      <c r="K60" s="150"/>
      <c r="L60" s="150"/>
      <c r="M60" s="150"/>
      <c r="N60" s="48"/>
      <c r="P60" s="247"/>
      <c r="Q60" s="52">
        <f>SUM(F60:I60)</f>
        <v>0</v>
      </c>
      <c r="R60" s="51" t="e">
        <f>(Q60*100)/B56</f>
        <v>#DIV/0!</v>
      </c>
      <c r="S60" s="48"/>
      <c r="T60" s="49">
        <f>E60</f>
        <v>0</v>
      </c>
      <c r="U60" s="51" t="e">
        <f>(T60*100)/B56</f>
        <v>#DIV/0!</v>
      </c>
    </row>
    <row r="61" spans="1:89">
      <c r="C61" s="258" t="s">
        <v>106</v>
      </c>
      <c r="D61" s="259"/>
      <c r="E61" s="29">
        <f>COUNTIF(L12:L51, "&lt;5")</f>
        <v>0</v>
      </c>
      <c r="F61" s="29">
        <f>COUNTIF(L12:L51, "5")</f>
        <v>0</v>
      </c>
      <c r="G61" s="29">
        <f>COUNTIF(L12:L51, "6")</f>
        <v>0</v>
      </c>
      <c r="H61" s="29">
        <f>SUM(COUNTIF(L12:L51, "7")+COUNTIF(L12:L51, "8"))</f>
        <v>0</v>
      </c>
      <c r="I61" s="29">
        <f>SUM(COUNTIF(L12:L51, "9")+COUNTIF(L12:L51, "10"))</f>
        <v>0</v>
      </c>
      <c r="J61" s="150"/>
      <c r="K61" s="150"/>
      <c r="L61" s="150"/>
      <c r="M61" s="150"/>
      <c r="N61" s="48"/>
      <c r="P61" s="247"/>
      <c r="Q61" s="52">
        <f>SUM(F61:I61)</f>
        <v>0</v>
      </c>
      <c r="R61" s="51" t="e">
        <f>(Q61*100)/B55</f>
        <v>#DIV/0!</v>
      </c>
      <c r="T61" s="49">
        <f>E61</f>
        <v>0</v>
      </c>
      <c r="U61" s="51" t="e">
        <f>(T61*100)/B55</f>
        <v>#DIV/0!</v>
      </c>
    </row>
    <row r="62" spans="1:89">
      <c r="C62" s="260" t="s">
        <v>90</v>
      </c>
      <c r="D62" s="261"/>
      <c r="E62" s="29">
        <f>COUNTIF(N12:N51, "&lt;5")</f>
        <v>0</v>
      </c>
      <c r="F62" s="29">
        <f>COUNTIF(N12:N51, "5")</f>
        <v>0</v>
      </c>
      <c r="G62" s="29">
        <f>COUNTIF(N12:N51, "6")</f>
        <v>0</v>
      </c>
      <c r="H62" s="29">
        <f>SUM(COUNTIF(N12:N51, "7")+COUNTIF(N12:N51, "8"))</f>
        <v>0</v>
      </c>
      <c r="I62" s="29">
        <f>SUM(COUNTIF(N12:N51, "9")+COUNTIF(N12:N51, "10"))</f>
        <v>0</v>
      </c>
      <c r="J62" s="150"/>
      <c r="K62" s="150"/>
      <c r="L62" s="150"/>
      <c r="M62" s="150"/>
      <c r="N62" s="48"/>
      <c r="P62" s="247"/>
      <c r="Q62" s="52">
        <f>SUM(F62:I62)</f>
        <v>0</v>
      </c>
      <c r="R62" s="51" t="e">
        <f>(Q62*100)/B55</f>
        <v>#DIV/0!</v>
      </c>
      <c r="T62" s="49">
        <f>E62</f>
        <v>0</v>
      </c>
      <c r="U62" s="51" t="e">
        <f>(T62*100)/B55</f>
        <v>#DIV/0!</v>
      </c>
    </row>
  </sheetData>
  <mergeCells count="48">
    <mergeCell ref="BT6:CK8"/>
    <mergeCell ref="BT10:BX10"/>
    <mergeCell ref="BY10:BY11"/>
    <mergeCell ref="BZ10:CD10"/>
    <mergeCell ref="CE10:CE11"/>
    <mergeCell ref="CF10:CJ10"/>
    <mergeCell ref="CK10:CK11"/>
    <mergeCell ref="BA6:BR8"/>
    <mergeCell ref="BA10:BE10"/>
    <mergeCell ref="BF10:BF11"/>
    <mergeCell ref="BG10:BK10"/>
    <mergeCell ref="BL10:BL11"/>
    <mergeCell ref="BM10:BQ10"/>
    <mergeCell ref="BR10:BR11"/>
    <mergeCell ref="T55:U55"/>
    <mergeCell ref="C57:D57"/>
    <mergeCell ref="C58:D58"/>
    <mergeCell ref="C59:D59"/>
    <mergeCell ref="C61:D61"/>
    <mergeCell ref="I55:I56"/>
    <mergeCell ref="Q55:R55"/>
    <mergeCell ref="C62:D62"/>
    <mergeCell ref="E55:E56"/>
    <mergeCell ref="F55:F56"/>
    <mergeCell ref="G55:G56"/>
    <mergeCell ref="H55:H56"/>
    <mergeCell ref="E4:F4"/>
    <mergeCell ref="E5:F5"/>
    <mergeCell ref="E6:F6"/>
    <mergeCell ref="I2:I3"/>
    <mergeCell ref="AH6:AY8"/>
    <mergeCell ref="R6:AF8"/>
    <mergeCell ref="Z10:Z11"/>
    <mergeCell ref="G2:H2"/>
    <mergeCell ref="M2:N2"/>
    <mergeCell ref="J2:K2"/>
    <mergeCell ref="P2:P3"/>
    <mergeCell ref="AY10:AY11"/>
    <mergeCell ref="O10:S10"/>
    <mergeCell ref="AH10:AL10"/>
    <mergeCell ref="AM10:AM11"/>
    <mergeCell ref="AN10:AR10"/>
    <mergeCell ref="AT10:AX10"/>
    <mergeCell ref="T10:T11"/>
    <mergeCell ref="AS10:AS11"/>
    <mergeCell ref="U10:Y10"/>
    <mergeCell ref="AA10:AE10"/>
    <mergeCell ref="AF10:AF11"/>
  </mergeCells>
  <phoneticPr fontId="26" type="noConversion"/>
  <conditionalFormatting sqref="C12:S51">
    <cfRule type="cellIs" dxfId="31" priority="0" stopIfTrue="1" operator="lessThan">
      <formula>5</formula>
    </cfRule>
  </conditionalFormatting>
  <conditionalFormatting sqref="T12:T51">
    <cfRule type="cellIs" dxfId="30" priority="16" stopIfTrue="1" operator="lessThan">
      <formula>5</formula>
    </cfRule>
  </conditionalFormatting>
  <conditionalFormatting sqref="Z12:Z51">
    <cfRule type="cellIs" dxfId="29" priority="13" stopIfTrue="1" operator="lessThan">
      <formula>5</formula>
    </cfRule>
  </conditionalFormatting>
  <conditionalFormatting sqref="U12:Y51">
    <cfRule type="cellIs" dxfId="28" priority="14" stopIfTrue="1" operator="lessThan">
      <formula>5</formula>
    </cfRule>
  </conditionalFormatting>
  <conditionalFormatting sqref="AH12:AL51">
    <cfRule type="cellIs" dxfId="27" priority="12" stopIfTrue="1" operator="lessThan">
      <formula>5</formula>
    </cfRule>
  </conditionalFormatting>
  <conditionalFormatting sqref="AM12:AM51">
    <cfRule type="cellIs" dxfId="26" priority="11" stopIfTrue="1" operator="lessThan">
      <formula>5</formula>
    </cfRule>
  </conditionalFormatting>
  <conditionalFormatting sqref="AS12:AS51">
    <cfRule type="cellIs" dxfId="25" priority="9" stopIfTrue="1" operator="lessThan">
      <formula>5</formula>
    </cfRule>
  </conditionalFormatting>
  <conditionalFormatting sqref="AN12:AR51">
    <cfRule type="cellIs" dxfId="24" priority="10" stopIfTrue="1" operator="lessThan">
      <formula>5</formula>
    </cfRule>
  </conditionalFormatting>
  <conditionalFormatting sqref="BA12:BE51">
    <cfRule type="cellIs" dxfId="23" priority="8" stopIfTrue="1" operator="lessThan">
      <formula>5</formula>
    </cfRule>
  </conditionalFormatting>
  <conditionalFormatting sqref="BF12:BF51">
    <cfRule type="cellIs" dxfId="22" priority="7" stopIfTrue="1" operator="lessThan">
      <formula>5</formula>
    </cfRule>
  </conditionalFormatting>
  <conditionalFormatting sqref="BL12:BL51">
    <cfRule type="cellIs" dxfId="21" priority="5" stopIfTrue="1" operator="lessThan">
      <formula>5</formula>
    </cfRule>
  </conditionalFormatting>
  <conditionalFormatting sqref="BG12:BK51">
    <cfRule type="cellIs" dxfId="20" priority="6" stopIfTrue="1" operator="lessThan">
      <formula>5</formula>
    </cfRule>
  </conditionalFormatting>
  <conditionalFormatting sqref="BT12:BX51">
    <cfRule type="cellIs" dxfId="19" priority="4" stopIfTrue="1" operator="lessThan">
      <formula>5</formula>
    </cfRule>
  </conditionalFormatting>
  <conditionalFormatting sqref="BY12:BY51">
    <cfRule type="cellIs" dxfId="18" priority="3" stopIfTrue="1" operator="lessThan">
      <formula>5</formula>
    </cfRule>
  </conditionalFormatting>
  <conditionalFormatting sqref="CE12:CE51">
    <cfRule type="cellIs" dxfId="17" priority="1" stopIfTrue="1" operator="lessThan">
      <formula>5</formula>
    </cfRule>
  </conditionalFormatting>
  <conditionalFormatting sqref="BZ12:CD51">
    <cfRule type="cellIs" dxfId="16" priority="2" stopIfTrue="1" operator="lessThan">
      <formula>5</formula>
    </cfRule>
  </conditionalFormatting>
  <pageMargins left="0.5" right="0.5" top="0.5" bottom="1" header="0.5" footer="0.5"/>
  <pageSetup paperSize="9" orientation="portrait" horizontalDpi="4294967292" verticalDpi="4294967292"/>
  <headerFooter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3ºA SOCIALES</vt:lpstr>
      <vt:lpstr>3ºB SOCIALES</vt:lpstr>
      <vt:lpstr>modelo 40 estudiantes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Antonio Jesús Calvillo Castro</cp:lastModifiedBy>
  <cp:lastPrinted>2004-01-07T18:00:44Z</cp:lastPrinted>
  <dcterms:created xsi:type="dcterms:W3CDTF">2000-08-31T02:37:50Z</dcterms:created>
  <dcterms:modified xsi:type="dcterms:W3CDTF">2015-01-28T12:49:11Z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TC010183973082</vt:lpwstr>
  </property>
</Properties>
</file>